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or00000ovant011\SMT 2022\Roční plán\2024\Údržba SMT 2024-2025\zadání\Výkazy výměr\"/>
    </mc:Choice>
  </mc:AlternateContent>
  <xr:revisionPtr revIDLastSave="0" documentId="8_{2FA593BD-DDF7-423D-9F65-FC6A03D9AEC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01 - Práce a dodávky -..." sheetId="2" r:id="rId2"/>
    <sheet name="SO 02 - Práce a dodávky -..." sheetId="3" r:id="rId3"/>
    <sheet name="VRN - Vedlejší rozpočtové..." sheetId="4" r:id="rId4"/>
    <sheet name="Pokyny pro vyplnění" sheetId="5" r:id="rId5"/>
  </sheets>
  <definedNames>
    <definedName name="_xlnm._FilterDatabase" localSheetId="1" hidden="1">'SO 01 - Práce a dodávky -...'!$C$102:$K$2044</definedName>
    <definedName name="_xlnm._FilterDatabase" localSheetId="2" hidden="1">'SO 02 - Práce a dodávky -...'!$C$83:$K$464</definedName>
    <definedName name="_xlnm._FilterDatabase" localSheetId="3" hidden="1">'VRN - Vedlejší rozpočtové...'!$C$85:$K$165</definedName>
    <definedName name="_xlnm.Print_Titles" localSheetId="0">'Rekapitulace stavby'!$52:$52</definedName>
    <definedName name="_xlnm.Print_Titles" localSheetId="1">'SO 01 - Práce a dodávky -...'!$102:$102</definedName>
    <definedName name="_xlnm.Print_Titles" localSheetId="2">'SO 02 - Práce a dodávky -...'!$83:$83</definedName>
    <definedName name="_xlnm.Print_Titles" localSheetId="3">'VRN - Vedlejší rozpočtové...'!$85:$85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 01 - Práce a dodávky -...'!$C$4:$J$39,'SO 01 - Práce a dodávky -...'!$C$45:$J$84,'SO 01 - Práce a dodávky -...'!$C$90:$K$2044</definedName>
    <definedName name="_xlnm.Print_Area" localSheetId="2">'SO 02 - Práce a dodávky -...'!$C$4:$J$39,'SO 02 - Práce a dodávky -...'!$C$45:$J$65,'SO 02 - Práce a dodávky -...'!$C$71:$K$464</definedName>
    <definedName name="_xlnm.Print_Area" localSheetId="3">'VRN - Vedlejší rozpočtové...'!$C$4:$J$39,'VRN - Vedlejší rozpočtové...'!$C$45:$J$67,'VRN - Vedlejší rozpočtové...'!$C$73:$K$165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F80" i="4"/>
  <c r="E78" i="4"/>
  <c r="F52" i="4"/>
  <c r="E50" i="4"/>
  <c r="J24" i="4"/>
  <c r="E24" i="4"/>
  <c r="J83" i="4" s="1"/>
  <c r="J23" i="4"/>
  <c r="J21" i="4"/>
  <c r="E21" i="4"/>
  <c r="J82" i="4" s="1"/>
  <c r="J20" i="4"/>
  <c r="J18" i="4"/>
  <c r="E18" i="4"/>
  <c r="F55" i="4" s="1"/>
  <c r="J17" i="4"/>
  <c r="J15" i="4"/>
  <c r="E15" i="4"/>
  <c r="F54" i="4" s="1"/>
  <c r="J14" i="4"/>
  <c r="J12" i="4"/>
  <c r="J80" i="4"/>
  <c r="E7" i="4"/>
  <c r="E76" i="4" s="1"/>
  <c r="J37" i="3"/>
  <c r="J36" i="3"/>
  <c r="AY56" i="1" s="1"/>
  <c r="J35" i="3"/>
  <c r="AX56" i="1" s="1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5" i="3"/>
  <c r="BH455" i="3"/>
  <c r="BG455" i="3"/>
  <c r="BF455" i="3"/>
  <c r="T455" i="3"/>
  <c r="R455" i="3"/>
  <c r="P455" i="3"/>
  <c r="BI453" i="3"/>
  <c r="BH453" i="3"/>
  <c r="BG453" i="3"/>
  <c r="BF453" i="3"/>
  <c r="T453" i="3"/>
  <c r="R453" i="3"/>
  <c r="P453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F78" i="3"/>
  <c r="E76" i="3"/>
  <c r="F52" i="3"/>
  <c r="E50" i="3"/>
  <c r="J24" i="3"/>
  <c r="E24" i="3"/>
  <c r="J81" i="3" s="1"/>
  <c r="J23" i="3"/>
  <c r="J21" i="3"/>
  <c r="E21" i="3"/>
  <c r="J80" i="3" s="1"/>
  <c r="J20" i="3"/>
  <c r="J18" i="3"/>
  <c r="E18" i="3"/>
  <c r="F55" i="3" s="1"/>
  <c r="J17" i="3"/>
  <c r="J15" i="3"/>
  <c r="E15" i="3"/>
  <c r="F54" i="3" s="1"/>
  <c r="J14" i="3"/>
  <c r="J12" i="3"/>
  <c r="J78" i="3" s="1"/>
  <c r="E7" i="3"/>
  <c r="E48" i="3" s="1"/>
  <c r="J37" i="2"/>
  <c r="J36" i="2"/>
  <c r="AY55" i="1"/>
  <c r="J35" i="2"/>
  <c r="AX55" i="1" s="1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5" i="2"/>
  <c r="BH2035" i="2"/>
  <c r="BG2035" i="2"/>
  <c r="BF2035" i="2"/>
  <c r="T2035" i="2"/>
  <c r="R2035" i="2"/>
  <c r="P2035" i="2"/>
  <c r="BI2032" i="2"/>
  <c r="BH2032" i="2"/>
  <c r="BG2032" i="2"/>
  <c r="BF2032" i="2"/>
  <c r="T2032" i="2"/>
  <c r="R2032" i="2"/>
  <c r="P2032" i="2"/>
  <c r="BI2029" i="2"/>
  <c r="BH2029" i="2"/>
  <c r="BG2029" i="2"/>
  <c r="BF2029" i="2"/>
  <c r="T2029" i="2"/>
  <c r="R2029" i="2"/>
  <c r="P2029" i="2"/>
  <c r="BI2026" i="2"/>
  <c r="BH2026" i="2"/>
  <c r="BG2026" i="2"/>
  <c r="BF2026" i="2"/>
  <c r="T2026" i="2"/>
  <c r="R2026" i="2"/>
  <c r="P2026" i="2"/>
  <c r="BI2023" i="2"/>
  <c r="BH2023" i="2"/>
  <c r="BG2023" i="2"/>
  <c r="BF2023" i="2"/>
  <c r="T2023" i="2"/>
  <c r="R2023" i="2"/>
  <c r="P2023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5" i="2"/>
  <c r="BH1965" i="2"/>
  <c r="BG1965" i="2"/>
  <c r="BF1965" i="2"/>
  <c r="T1965" i="2"/>
  <c r="R1965" i="2"/>
  <c r="P1965" i="2"/>
  <c r="BI1962" i="2"/>
  <c r="BH1962" i="2"/>
  <c r="BG1962" i="2"/>
  <c r="BF1962" i="2"/>
  <c r="T1962" i="2"/>
  <c r="R1962" i="2"/>
  <c r="P1962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4" i="2"/>
  <c r="BH1934" i="2"/>
  <c r="BG1934" i="2"/>
  <c r="BF1934" i="2"/>
  <c r="T1934" i="2"/>
  <c r="R1934" i="2"/>
  <c r="P1934" i="2"/>
  <c r="BI1931" i="2"/>
  <c r="BH1931" i="2"/>
  <c r="BG1931" i="2"/>
  <c r="BF1931" i="2"/>
  <c r="T1931" i="2"/>
  <c r="R1931" i="2"/>
  <c r="P1931" i="2"/>
  <c r="BI1928" i="2"/>
  <c r="BH1928" i="2"/>
  <c r="BG1928" i="2"/>
  <c r="BF1928" i="2"/>
  <c r="T1928" i="2"/>
  <c r="R1928" i="2"/>
  <c r="P1928" i="2"/>
  <c r="BI1924" i="2"/>
  <c r="BH1924" i="2"/>
  <c r="BG1924" i="2"/>
  <c r="BF1924" i="2"/>
  <c r="T1924" i="2"/>
  <c r="R1924" i="2"/>
  <c r="P1924" i="2"/>
  <c r="BI1921" i="2"/>
  <c r="BH1921" i="2"/>
  <c r="BG1921" i="2"/>
  <c r="BF1921" i="2"/>
  <c r="T1921" i="2"/>
  <c r="R1921" i="2"/>
  <c r="P1921" i="2"/>
  <c r="BI1918" i="2"/>
  <c r="BH1918" i="2"/>
  <c r="BG1918" i="2"/>
  <c r="BF1918" i="2"/>
  <c r="T1918" i="2"/>
  <c r="R1918" i="2"/>
  <c r="P1918" i="2"/>
  <c r="BI1915" i="2"/>
  <c r="BH1915" i="2"/>
  <c r="BG1915" i="2"/>
  <c r="BF1915" i="2"/>
  <c r="T1915" i="2"/>
  <c r="R1915" i="2"/>
  <c r="P1915" i="2"/>
  <c r="BI1912" i="2"/>
  <c r="BH1912" i="2"/>
  <c r="BG1912" i="2"/>
  <c r="BF1912" i="2"/>
  <c r="T1912" i="2"/>
  <c r="R1912" i="2"/>
  <c r="P1912" i="2"/>
  <c r="BI1909" i="2"/>
  <c r="BH1909" i="2"/>
  <c r="BG1909" i="2"/>
  <c r="BF1909" i="2"/>
  <c r="T1909" i="2"/>
  <c r="R1909" i="2"/>
  <c r="P1909" i="2"/>
  <c r="BI1906" i="2"/>
  <c r="BH1906" i="2"/>
  <c r="BG1906" i="2"/>
  <c r="BF1906" i="2"/>
  <c r="T1906" i="2"/>
  <c r="R1906" i="2"/>
  <c r="P1906" i="2"/>
  <c r="BI1903" i="2"/>
  <c r="BH1903" i="2"/>
  <c r="BG1903" i="2"/>
  <c r="BF1903" i="2"/>
  <c r="T1903" i="2"/>
  <c r="R1903" i="2"/>
  <c r="P1903" i="2"/>
  <c r="BI1899" i="2"/>
  <c r="BH1899" i="2"/>
  <c r="BG1899" i="2"/>
  <c r="BF1899" i="2"/>
  <c r="T1899" i="2"/>
  <c r="R1899" i="2"/>
  <c r="P1899" i="2"/>
  <c r="BI1896" i="2"/>
  <c r="BH1896" i="2"/>
  <c r="BG1896" i="2"/>
  <c r="BF1896" i="2"/>
  <c r="T1896" i="2"/>
  <c r="R1896" i="2"/>
  <c r="P1896" i="2"/>
  <c r="BI1893" i="2"/>
  <c r="BH1893" i="2"/>
  <c r="BG1893" i="2"/>
  <c r="BF1893" i="2"/>
  <c r="T1893" i="2"/>
  <c r="R1893" i="2"/>
  <c r="P1893" i="2"/>
  <c r="BI1890" i="2"/>
  <c r="BH1890" i="2"/>
  <c r="BG1890" i="2"/>
  <c r="BF1890" i="2"/>
  <c r="T1890" i="2"/>
  <c r="R1890" i="2"/>
  <c r="P1890" i="2"/>
  <c r="BI1887" i="2"/>
  <c r="BH1887" i="2"/>
  <c r="BG1887" i="2"/>
  <c r="BF1887" i="2"/>
  <c r="T1887" i="2"/>
  <c r="R1887" i="2"/>
  <c r="P1887" i="2"/>
  <c r="BI1884" i="2"/>
  <c r="BH1884" i="2"/>
  <c r="BG1884" i="2"/>
  <c r="BF1884" i="2"/>
  <c r="T1884" i="2"/>
  <c r="R1884" i="2"/>
  <c r="P1884" i="2"/>
  <c r="BI1881" i="2"/>
  <c r="BH1881" i="2"/>
  <c r="BG1881" i="2"/>
  <c r="BF1881" i="2"/>
  <c r="T1881" i="2"/>
  <c r="R1881" i="2"/>
  <c r="P1881" i="2"/>
  <c r="BI1878" i="2"/>
  <c r="BH1878" i="2"/>
  <c r="BG1878" i="2"/>
  <c r="BF1878" i="2"/>
  <c r="T1878" i="2"/>
  <c r="R1878" i="2"/>
  <c r="P1878" i="2"/>
  <c r="BI1875" i="2"/>
  <c r="BH1875" i="2"/>
  <c r="BG1875" i="2"/>
  <c r="BF1875" i="2"/>
  <c r="T1875" i="2"/>
  <c r="R1875" i="2"/>
  <c r="P1875" i="2"/>
  <c r="BI1872" i="2"/>
  <c r="BH1872" i="2"/>
  <c r="BG1872" i="2"/>
  <c r="BF1872" i="2"/>
  <c r="T1872" i="2"/>
  <c r="R1872" i="2"/>
  <c r="P1872" i="2"/>
  <c r="BI1869" i="2"/>
  <c r="BH1869" i="2"/>
  <c r="BG1869" i="2"/>
  <c r="BF1869" i="2"/>
  <c r="T1869" i="2"/>
  <c r="R1869" i="2"/>
  <c r="P1869" i="2"/>
  <c r="BI1866" i="2"/>
  <c r="BH1866" i="2"/>
  <c r="BG1866" i="2"/>
  <c r="BF1866" i="2"/>
  <c r="T1866" i="2"/>
  <c r="R1866" i="2"/>
  <c r="P1866" i="2"/>
  <c r="BI1863" i="2"/>
  <c r="BH1863" i="2"/>
  <c r="BG1863" i="2"/>
  <c r="BF1863" i="2"/>
  <c r="T1863" i="2"/>
  <c r="R1863" i="2"/>
  <c r="P1863" i="2"/>
  <c r="BI1860" i="2"/>
  <c r="BH1860" i="2"/>
  <c r="BG1860" i="2"/>
  <c r="BF1860" i="2"/>
  <c r="T1860" i="2"/>
  <c r="R1860" i="2"/>
  <c r="P1860" i="2"/>
  <c r="BI1856" i="2"/>
  <c r="BH1856" i="2"/>
  <c r="BG1856" i="2"/>
  <c r="BF1856" i="2"/>
  <c r="T1856" i="2"/>
  <c r="R1856" i="2"/>
  <c r="P1856" i="2"/>
  <c r="BI1853" i="2"/>
  <c r="BH1853" i="2"/>
  <c r="BG1853" i="2"/>
  <c r="BF1853" i="2"/>
  <c r="T1853" i="2"/>
  <c r="R1853" i="2"/>
  <c r="P1853" i="2"/>
  <c r="BI1850" i="2"/>
  <c r="BH1850" i="2"/>
  <c r="BG1850" i="2"/>
  <c r="BF1850" i="2"/>
  <c r="T1850" i="2"/>
  <c r="R1850" i="2"/>
  <c r="P1850" i="2"/>
  <c r="BI1847" i="2"/>
  <c r="BH1847" i="2"/>
  <c r="BG1847" i="2"/>
  <c r="BF1847" i="2"/>
  <c r="T1847" i="2"/>
  <c r="R1847" i="2"/>
  <c r="P1847" i="2"/>
  <c r="BI1844" i="2"/>
  <c r="BH1844" i="2"/>
  <c r="BG1844" i="2"/>
  <c r="BF1844" i="2"/>
  <c r="T1844" i="2"/>
  <c r="R1844" i="2"/>
  <c r="P1844" i="2"/>
  <c r="BI1841" i="2"/>
  <c r="BH1841" i="2"/>
  <c r="BG1841" i="2"/>
  <c r="BF1841" i="2"/>
  <c r="T1841" i="2"/>
  <c r="R1841" i="2"/>
  <c r="P1841" i="2"/>
  <c r="BI1838" i="2"/>
  <c r="BH1838" i="2"/>
  <c r="BG1838" i="2"/>
  <c r="BF1838" i="2"/>
  <c r="T1838" i="2"/>
  <c r="R1838" i="2"/>
  <c r="P1838" i="2"/>
  <c r="BI1835" i="2"/>
  <c r="BH1835" i="2"/>
  <c r="BG1835" i="2"/>
  <c r="BF1835" i="2"/>
  <c r="T1835" i="2"/>
  <c r="R1835" i="2"/>
  <c r="P1835" i="2"/>
  <c r="BI1832" i="2"/>
  <c r="BH1832" i="2"/>
  <c r="BG1832" i="2"/>
  <c r="BF1832" i="2"/>
  <c r="T1832" i="2"/>
  <c r="R1832" i="2"/>
  <c r="P1832" i="2"/>
  <c r="BI1829" i="2"/>
  <c r="BH1829" i="2"/>
  <c r="BG1829" i="2"/>
  <c r="BF1829" i="2"/>
  <c r="T1829" i="2"/>
  <c r="R1829" i="2"/>
  <c r="P1829" i="2"/>
  <c r="BI1826" i="2"/>
  <c r="BH1826" i="2"/>
  <c r="BG1826" i="2"/>
  <c r="BF1826" i="2"/>
  <c r="T1826" i="2"/>
  <c r="R1826" i="2"/>
  <c r="P1826" i="2"/>
  <c r="BI1823" i="2"/>
  <c r="BH1823" i="2"/>
  <c r="BG1823" i="2"/>
  <c r="BF1823" i="2"/>
  <c r="T1823" i="2"/>
  <c r="R1823" i="2"/>
  <c r="P1823" i="2"/>
  <c r="BI1819" i="2"/>
  <c r="BH1819" i="2"/>
  <c r="BG1819" i="2"/>
  <c r="BF1819" i="2"/>
  <c r="T1819" i="2"/>
  <c r="R1819" i="2"/>
  <c r="P1819" i="2"/>
  <c r="BI1816" i="2"/>
  <c r="BH1816" i="2"/>
  <c r="BG1816" i="2"/>
  <c r="BF1816" i="2"/>
  <c r="T1816" i="2"/>
  <c r="R1816" i="2"/>
  <c r="P1816" i="2"/>
  <c r="BI1813" i="2"/>
  <c r="BH1813" i="2"/>
  <c r="BG1813" i="2"/>
  <c r="BF1813" i="2"/>
  <c r="T1813" i="2"/>
  <c r="R1813" i="2"/>
  <c r="P1813" i="2"/>
  <c r="BI1810" i="2"/>
  <c r="BH1810" i="2"/>
  <c r="BG1810" i="2"/>
  <c r="BF1810" i="2"/>
  <c r="T1810" i="2"/>
  <c r="R1810" i="2"/>
  <c r="P1810" i="2"/>
  <c r="BI1807" i="2"/>
  <c r="BH1807" i="2"/>
  <c r="BG1807" i="2"/>
  <c r="BF1807" i="2"/>
  <c r="T1807" i="2"/>
  <c r="R1807" i="2"/>
  <c r="P1807" i="2"/>
  <c r="BI1804" i="2"/>
  <c r="BH1804" i="2"/>
  <c r="BG1804" i="2"/>
  <c r="BF1804" i="2"/>
  <c r="T1804" i="2"/>
  <c r="R1804" i="2"/>
  <c r="P1804" i="2"/>
  <c r="BI1801" i="2"/>
  <c r="BH1801" i="2"/>
  <c r="BG1801" i="2"/>
  <c r="BF1801" i="2"/>
  <c r="T1801" i="2"/>
  <c r="R1801" i="2"/>
  <c r="P1801" i="2"/>
  <c r="BI1798" i="2"/>
  <c r="BH1798" i="2"/>
  <c r="BG1798" i="2"/>
  <c r="BF1798" i="2"/>
  <c r="T1798" i="2"/>
  <c r="R1798" i="2"/>
  <c r="P1798" i="2"/>
  <c r="BI1795" i="2"/>
  <c r="BH1795" i="2"/>
  <c r="BG1795" i="2"/>
  <c r="BF1795" i="2"/>
  <c r="T1795" i="2"/>
  <c r="R1795" i="2"/>
  <c r="P1795" i="2"/>
  <c r="BI1792" i="2"/>
  <c r="BH1792" i="2"/>
  <c r="BG1792" i="2"/>
  <c r="BF1792" i="2"/>
  <c r="T1792" i="2"/>
  <c r="R1792" i="2"/>
  <c r="P1792" i="2"/>
  <c r="BI1789" i="2"/>
  <c r="BH1789" i="2"/>
  <c r="BG1789" i="2"/>
  <c r="BF1789" i="2"/>
  <c r="T1789" i="2"/>
  <c r="R1789" i="2"/>
  <c r="P1789" i="2"/>
  <c r="BI1785" i="2"/>
  <c r="BH1785" i="2"/>
  <c r="BG1785" i="2"/>
  <c r="BF1785" i="2"/>
  <c r="T1785" i="2"/>
  <c r="R1785" i="2"/>
  <c r="P1785" i="2"/>
  <c r="BI1782" i="2"/>
  <c r="BH1782" i="2"/>
  <c r="BG1782" i="2"/>
  <c r="BF1782" i="2"/>
  <c r="T1782" i="2"/>
  <c r="R1782" i="2"/>
  <c r="P1782" i="2"/>
  <c r="BI1779" i="2"/>
  <c r="BH1779" i="2"/>
  <c r="BG1779" i="2"/>
  <c r="BF1779" i="2"/>
  <c r="T1779" i="2"/>
  <c r="R1779" i="2"/>
  <c r="P1779" i="2"/>
  <c r="BI1776" i="2"/>
  <c r="BH1776" i="2"/>
  <c r="BG1776" i="2"/>
  <c r="BF1776" i="2"/>
  <c r="T1776" i="2"/>
  <c r="R1776" i="2"/>
  <c r="P1776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5" i="2"/>
  <c r="BH1755" i="2"/>
  <c r="BG1755" i="2"/>
  <c r="BF1755" i="2"/>
  <c r="T1755" i="2"/>
  <c r="R1755" i="2"/>
  <c r="P1755" i="2"/>
  <c r="BI1752" i="2"/>
  <c r="BH1752" i="2"/>
  <c r="BG1752" i="2"/>
  <c r="BF1752" i="2"/>
  <c r="T1752" i="2"/>
  <c r="R1752" i="2"/>
  <c r="P1752" i="2"/>
  <c r="BI1749" i="2"/>
  <c r="BH1749" i="2"/>
  <c r="BG1749" i="2"/>
  <c r="BF1749" i="2"/>
  <c r="T1749" i="2"/>
  <c r="R1749" i="2"/>
  <c r="P1749" i="2"/>
  <c r="BI1746" i="2"/>
  <c r="BH1746" i="2"/>
  <c r="BG1746" i="2"/>
  <c r="BF1746" i="2"/>
  <c r="T1746" i="2"/>
  <c r="R1746" i="2"/>
  <c r="P1746" i="2"/>
  <c r="BI1743" i="2"/>
  <c r="BH1743" i="2"/>
  <c r="BG1743" i="2"/>
  <c r="BF1743" i="2"/>
  <c r="T1743" i="2"/>
  <c r="R1743" i="2"/>
  <c r="P1743" i="2"/>
  <c r="BI1740" i="2"/>
  <c r="BH1740" i="2"/>
  <c r="BG1740" i="2"/>
  <c r="BF1740" i="2"/>
  <c r="T1740" i="2"/>
  <c r="R1740" i="2"/>
  <c r="P1740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4" i="2"/>
  <c r="BH1724" i="2"/>
  <c r="BG1724" i="2"/>
  <c r="BF1724" i="2"/>
  <c r="T1724" i="2"/>
  <c r="R1724" i="2"/>
  <c r="P1724" i="2"/>
  <c r="BI1721" i="2"/>
  <c r="BH1721" i="2"/>
  <c r="BG1721" i="2"/>
  <c r="BF1721" i="2"/>
  <c r="T1721" i="2"/>
  <c r="R1721" i="2"/>
  <c r="P1721" i="2"/>
  <c r="BI1718" i="2"/>
  <c r="BH1718" i="2"/>
  <c r="BG1718" i="2"/>
  <c r="BF1718" i="2"/>
  <c r="T1718" i="2"/>
  <c r="R1718" i="2"/>
  <c r="P1718" i="2"/>
  <c r="BI1716" i="2"/>
  <c r="BH1716" i="2"/>
  <c r="BG1716" i="2"/>
  <c r="BF1716" i="2"/>
  <c r="T1716" i="2"/>
  <c r="R1716" i="2"/>
  <c r="P1716" i="2"/>
  <c r="BI1713" i="2"/>
  <c r="BH1713" i="2"/>
  <c r="BG1713" i="2"/>
  <c r="BF1713" i="2"/>
  <c r="T1713" i="2"/>
  <c r="R1713" i="2"/>
  <c r="P1713" i="2"/>
  <c r="BI1710" i="2"/>
  <c r="BH1710" i="2"/>
  <c r="BG1710" i="2"/>
  <c r="BF1710" i="2"/>
  <c r="T1710" i="2"/>
  <c r="R1710" i="2"/>
  <c r="P1710" i="2"/>
  <c r="BI1707" i="2"/>
  <c r="BH1707" i="2"/>
  <c r="BG1707" i="2"/>
  <c r="BF1707" i="2"/>
  <c r="T1707" i="2"/>
  <c r="R1707" i="2"/>
  <c r="P1707" i="2"/>
  <c r="BI1704" i="2"/>
  <c r="BH1704" i="2"/>
  <c r="BG1704" i="2"/>
  <c r="BF1704" i="2"/>
  <c r="T1704" i="2"/>
  <c r="R1704" i="2"/>
  <c r="P1704" i="2"/>
  <c r="BI1702" i="2"/>
  <c r="BH1702" i="2"/>
  <c r="BG1702" i="2"/>
  <c r="BF1702" i="2"/>
  <c r="T1702" i="2"/>
  <c r="R1702" i="2"/>
  <c r="P1702" i="2"/>
  <c r="BI1699" i="2"/>
  <c r="BH1699" i="2"/>
  <c r="BG1699" i="2"/>
  <c r="BF1699" i="2"/>
  <c r="T1699" i="2"/>
  <c r="R1699" i="2"/>
  <c r="P1699" i="2"/>
  <c r="BI1696" i="2"/>
  <c r="BH1696" i="2"/>
  <c r="BG1696" i="2"/>
  <c r="BF1696" i="2"/>
  <c r="T1696" i="2"/>
  <c r="R1696" i="2"/>
  <c r="P1696" i="2"/>
  <c r="BI1693" i="2"/>
  <c r="BH1693" i="2"/>
  <c r="BG1693" i="2"/>
  <c r="BF1693" i="2"/>
  <c r="T1693" i="2"/>
  <c r="R1693" i="2"/>
  <c r="P1693" i="2"/>
  <c r="BI1689" i="2"/>
  <c r="BH1689" i="2"/>
  <c r="BG1689" i="2"/>
  <c r="BF1689" i="2"/>
  <c r="T1689" i="2"/>
  <c r="R1689" i="2"/>
  <c r="P1689" i="2"/>
  <c r="BI1686" i="2"/>
  <c r="BH1686" i="2"/>
  <c r="BG1686" i="2"/>
  <c r="BF1686" i="2"/>
  <c r="T1686" i="2"/>
  <c r="R1686" i="2"/>
  <c r="P1686" i="2"/>
  <c r="BI1683" i="2"/>
  <c r="BH1683" i="2"/>
  <c r="BG1683" i="2"/>
  <c r="BF1683" i="2"/>
  <c r="T1683" i="2"/>
  <c r="R1683" i="2"/>
  <c r="P1683" i="2"/>
  <c r="BI1680" i="2"/>
  <c r="BH1680" i="2"/>
  <c r="BG1680" i="2"/>
  <c r="BF1680" i="2"/>
  <c r="T1680" i="2"/>
  <c r="R1680" i="2"/>
  <c r="P1680" i="2"/>
  <c r="BI1677" i="2"/>
  <c r="BH1677" i="2"/>
  <c r="BG1677" i="2"/>
  <c r="BF1677" i="2"/>
  <c r="T1677" i="2"/>
  <c r="R1677" i="2"/>
  <c r="P1677" i="2"/>
  <c r="BI1674" i="2"/>
  <c r="BH1674" i="2"/>
  <c r="BG1674" i="2"/>
  <c r="BF1674" i="2"/>
  <c r="T1674" i="2"/>
  <c r="R1674" i="2"/>
  <c r="P1674" i="2"/>
  <c r="BI1671" i="2"/>
  <c r="BH1671" i="2"/>
  <c r="BG1671" i="2"/>
  <c r="BF1671" i="2"/>
  <c r="T1671" i="2"/>
  <c r="R1671" i="2"/>
  <c r="P1671" i="2"/>
  <c r="BI1668" i="2"/>
  <c r="BH1668" i="2"/>
  <c r="BG1668" i="2"/>
  <c r="BF1668" i="2"/>
  <c r="T1668" i="2"/>
  <c r="R1668" i="2"/>
  <c r="P1668" i="2"/>
  <c r="BI1665" i="2"/>
  <c r="BH1665" i="2"/>
  <c r="BG1665" i="2"/>
  <c r="BF1665" i="2"/>
  <c r="T1665" i="2"/>
  <c r="R1665" i="2"/>
  <c r="P1665" i="2"/>
  <c r="BI1662" i="2"/>
  <c r="BH1662" i="2"/>
  <c r="BG1662" i="2"/>
  <c r="BF1662" i="2"/>
  <c r="T1662" i="2"/>
  <c r="R1662" i="2"/>
  <c r="P1662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4" i="2"/>
  <c r="BH1654" i="2"/>
  <c r="BG1654" i="2"/>
  <c r="BF1654" i="2"/>
  <c r="T1654" i="2"/>
  <c r="R1654" i="2"/>
  <c r="P1654" i="2"/>
  <c r="BI1651" i="2"/>
  <c r="BH1651" i="2"/>
  <c r="BG1651" i="2"/>
  <c r="BF1651" i="2"/>
  <c r="T1651" i="2"/>
  <c r="R1651" i="2"/>
  <c r="P1651" i="2"/>
  <c r="BI1647" i="2"/>
  <c r="BH1647" i="2"/>
  <c r="BG1647" i="2"/>
  <c r="BF1647" i="2"/>
  <c r="T1647" i="2"/>
  <c r="R1647" i="2"/>
  <c r="P1647" i="2"/>
  <c r="BI1644" i="2"/>
  <c r="BH1644" i="2"/>
  <c r="BG1644" i="2"/>
  <c r="BF1644" i="2"/>
  <c r="T1644" i="2"/>
  <c r="R1644" i="2"/>
  <c r="P1644" i="2"/>
  <c r="BI1641" i="2"/>
  <c r="BH1641" i="2"/>
  <c r="BG1641" i="2"/>
  <c r="BF1641" i="2"/>
  <c r="T1641" i="2"/>
  <c r="R1641" i="2"/>
  <c r="P1641" i="2"/>
  <c r="BI1638" i="2"/>
  <c r="BH1638" i="2"/>
  <c r="BG1638" i="2"/>
  <c r="BF1638" i="2"/>
  <c r="T1638" i="2"/>
  <c r="R1638" i="2"/>
  <c r="P1638" i="2"/>
  <c r="BI1635" i="2"/>
  <c r="BH1635" i="2"/>
  <c r="BG1635" i="2"/>
  <c r="BF1635" i="2"/>
  <c r="T1635" i="2"/>
  <c r="R1635" i="2"/>
  <c r="P1635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7" i="2"/>
  <c r="BH1627" i="2"/>
  <c r="BG1627" i="2"/>
  <c r="BF1627" i="2"/>
  <c r="T1627" i="2"/>
  <c r="R1627" i="2"/>
  <c r="P1627" i="2"/>
  <c r="BI1623" i="2"/>
  <c r="BH1623" i="2"/>
  <c r="BG1623" i="2"/>
  <c r="BF1623" i="2"/>
  <c r="T1623" i="2"/>
  <c r="R1623" i="2"/>
  <c r="P1623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0" i="2"/>
  <c r="BH1610" i="2"/>
  <c r="BG1610" i="2"/>
  <c r="BF1610" i="2"/>
  <c r="T1610" i="2"/>
  <c r="R1610" i="2"/>
  <c r="P1610" i="2"/>
  <c r="BI1607" i="2"/>
  <c r="BH1607" i="2"/>
  <c r="BG1607" i="2"/>
  <c r="BF1607" i="2"/>
  <c r="T1607" i="2"/>
  <c r="R1607" i="2"/>
  <c r="P1607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8" i="2"/>
  <c r="BH1598" i="2"/>
  <c r="BG1598" i="2"/>
  <c r="BF1598" i="2"/>
  <c r="T1598" i="2"/>
  <c r="R1598" i="2"/>
  <c r="P1598" i="2"/>
  <c r="BI1595" i="2"/>
  <c r="BH1595" i="2"/>
  <c r="BG1595" i="2"/>
  <c r="BF1595" i="2"/>
  <c r="T1595" i="2"/>
  <c r="R1595" i="2"/>
  <c r="P1595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7" i="2"/>
  <c r="BH1587" i="2"/>
  <c r="BG1587" i="2"/>
  <c r="BF1587" i="2"/>
  <c r="T1587" i="2"/>
  <c r="R1587" i="2"/>
  <c r="P1587" i="2"/>
  <c r="BI1583" i="2"/>
  <c r="BH1583" i="2"/>
  <c r="BG1583" i="2"/>
  <c r="BF1583" i="2"/>
  <c r="T1583" i="2"/>
  <c r="R1583" i="2"/>
  <c r="P1583" i="2"/>
  <c r="BI1580" i="2"/>
  <c r="BH1580" i="2"/>
  <c r="BG1580" i="2"/>
  <c r="BF1580" i="2"/>
  <c r="T1580" i="2"/>
  <c r="R1580" i="2"/>
  <c r="P1580" i="2"/>
  <c r="BI1577" i="2"/>
  <c r="BH1577" i="2"/>
  <c r="BG1577" i="2"/>
  <c r="BF1577" i="2"/>
  <c r="T1577" i="2"/>
  <c r="R1577" i="2"/>
  <c r="P1577" i="2"/>
  <c r="BI1574" i="2"/>
  <c r="BH1574" i="2"/>
  <c r="BG1574" i="2"/>
  <c r="BF1574" i="2"/>
  <c r="T1574" i="2"/>
  <c r="R1574" i="2"/>
  <c r="P1574" i="2"/>
  <c r="BI1571" i="2"/>
  <c r="BH1571" i="2"/>
  <c r="BG1571" i="2"/>
  <c r="BF1571" i="2"/>
  <c r="T1571" i="2"/>
  <c r="R1571" i="2"/>
  <c r="P1571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8" i="2"/>
  <c r="BH1558" i="2"/>
  <c r="BG1558" i="2"/>
  <c r="BF1558" i="2"/>
  <c r="T1558" i="2"/>
  <c r="R1558" i="2"/>
  <c r="P1558" i="2"/>
  <c r="BI1555" i="2"/>
  <c r="BH1555" i="2"/>
  <c r="BG1555" i="2"/>
  <c r="BF1555" i="2"/>
  <c r="T1555" i="2"/>
  <c r="R1555" i="2"/>
  <c r="P1555" i="2"/>
  <c r="BI1552" i="2"/>
  <c r="BH1552" i="2"/>
  <c r="BG1552" i="2"/>
  <c r="BF1552" i="2"/>
  <c r="T1552" i="2"/>
  <c r="R1552" i="2"/>
  <c r="P1552" i="2"/>
  <c r="BI1549" i="2"/>
  <c r="BH1549" i="2"/>
  <c r="BG1549" i="2"/>
  <c r="BF1549" i="2"/>
  <c r="T1549" i="2"/>
  <c r="R1549" i="2"/>
  <c r="P1549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39" i="2"/>
  <c r="BH1539" i="2"/>
  <c r="BG1539" i="2"/>
  <c r="BF1539" i="2"/>
  <c r="T1539" i="2"/>
  <c r="R1539" i="2"/>
  <c r="P1539" i="2"/>
  <c r="BI1536" i="2"/>
  <c r="BH1536" i="2"/>
  <c r="BG1536" i="2"/>
  <c r="BF1536" i="2"/>
  <c r="T1536" i="2"/>
  <c r="R1536" i="2"/>
  <c r="P1536" i="2"/>
  <c r="BI1531" i="2"/>
  <c r="BH1531" i="2"/>
  <c r="BG1531" i="2"/>
  <c r="BF1531" i="2"/>
  <c r="T1531" i="2"/>
  <c r="R1531" i="2"/>
  <c r="P1531" i="2"/>
  <c r="BI1528" i="2"/>
  <c r="BH1528" i="2"/>
  <c r="BG1528" i="2"/>
  <c r="BF1528" i="2"/>
  <c r="T1528" i="2"/>
  <c r="R1528" i="2"/>
  <c r="P1528" i="2"/>
  <c r="BI1525" i="2"/>
  <c r="BH1525" i="2"/>
  <c r="BG1525" i="2"/>
  <c r="BF1525" i="2"/>
  <c r="T1525" i="2"/>
  <c r="R1525" i="2"/>
  <c r="P1525" i="2"/>
  <c r="BI1522" i="2"/>
  <c r="BH1522" i="2"/>
  <c r="BG1522" i="2"/>
  <c r="BF1522" i="2"/>
  <c r="T1522" i="2"/>
  <c r="R1522" i="2"/>
  <c r="P1522" i="2"/>
  <c r="BI1519" i="2"/>
  <c r="BH1519" i="2"/>
  <c r="BG1519" i="2"/>
  <c r="BF1519" i="2"/>
  <c r="T1519" i="2"/>
  <c r="R1519" i="2"/>
  <c r="P1519" i="2"/>
  <c r="BI1516" i="2"/>
  <c r="BH1516" i="2"/>
  <c r="BG1516" i="2"/>
  <c r="BF1516" i="2"/>
  <c r="T1516" i="2"/>
  <c r="R1516" i="2"/>
  <c r="P1516" i="2"/>
  <c r="BI1513" i="2"/>
  <c r="BH1513" i="2"/>
  <c r="BG1513" i="2"/>
  <c r="BF1513" i="2"/>
  <c r="T1513" i="2"/>
  <c r="R1513" i="2"/>
  <c r="P1513" i="2"/>
  <c r="BI1510" i="2"/>
  <c r="BH1510" i="2"/>
  <c r="BG1510" i="2"/>
  <c r="BF1510" i="2"/>
  <c r="T1510" i="2"/>
  <c r="R1510" i="2"/>
  <c r="P1510" i="2"/>
  <c r="BI1507" i="2"/>
  <c r="BH1507" i="2"/>
  <c r="BG1507" i="2"/>
  <c r="BF1507" i="2"/>
  <c r="T1507" i="2"/>
  <c r="R1507" i="2"/>
  <c r="P1507" i="2"/>
  <c r="BI1503" i="2"/>
  <c r="BH1503" i="2"/>
  <c r="BG1503" i="2"/>
  <c r="BF1503" i="2"/>
  <c r="T1503" i="2"/>
  <c r="R1503" i="2"/>
  <c r="P1503" i="2"/>
  <c r="BI1500" i="2"/>
  <c r="BH1500" i="2"/>
  <c r="BG1500" i="2"/>
  <c r="BF1500" i="2"/>
  <c r="T1500" i="2"/>
  <c r="R1500" i="2"/>
  <c r="P1500" i="2"/>
  <c r="BI1497" i="2"/>
  <c r="BH1497" i="2"/>
  <c r="BG1497" i="2"/>
  <c r="BF1497" i="2"/>
  <c r="T1497" i="2"/>
  <c r="R1497" i="2"/>
  <c r="P1497" i="2"/>
  <c r="BI1494" i="2"/>
  <c r="BH1494" i="2"/>
  <c r="BG1494" i="2"/>
  <c r="BF1494" i="2"/>
  <c r="T1494" i="2"/>
  <c r="R1494" i="2"/>
  <c r="P1494" i="2"/>
  <c r="BI1491" i="2"/>
  <c r="BH1491" i="2"/>
  <c r="BG1491" i="2"/>
  <c r="BF1491" i="2"/>
  <c r="T1491" i="2"/>
  <c r="R1491" i="2"/>
  <c r="P1491" i="2"/>
  <c r="BI1488" i="2"/>
  <c r="BH1488" i="2"/>
  <c r="BG1488" i="2"/>
  <c r="BF1488" i="2"/>
  <c r="T1488" i="2"/>
  <c r="R1488" i="2"/>
  <c r="P1488" i="2"/>
  <c r="BI1485" i="2"/>
  <c r="BH1485" i="2"/>
  <c r="BG1485" i="2"/>
  <c r="BF1485" i="2"/>
  <c r="T1485" i="2"/>
  <c r="R1485" i="2"/>
  <c r="P1485" i="2"/>
  <c r="BI1482" i="2"/>
  <c r="BH1482" i="2"/>
  <c r="BG1482" i="2"/>
  <c r="BF1482" i="2"/>
  <c r="T1482" i="2"/>
  <c r="R1482" i="2"/>
  <c r="P1482" i="2"/>
  <c r="BI1479" i="2"/>
  <c r="BH1479" i="2"/>
  <c r="BG1479" i="2"/>
  <c r="BF1479" i="2"/>
  <c r="T1479" i="2"/>
  <c r="R1479" i="2"/>
  <c r="P1479" i="2"/>
  <c r="BI1476" i="2"/>
  <c r="BH1476" i="2"/>
  <c r="BG1476" i="2"/>
  <c r="BF1476" i="2"/>
  <c r="T1476" i="2"/>
  <c r="R1476" i="2"/>
  <c r="P1476" i="2"/>
  <c r="BI1473" i="2"/>
  <c r="BH1473" i="2"/>
  <c r="BG1473" i="2"/>
  <c r="BF1473" i="2"/>
  <c r="T1473" i="2"/>
  <c r="R1473" i="2"/>
  <c r="P1473" i="2"/>
  <c r="BI1470" i="2"/>
  <c r="BH1470" i="2"/>
  <c r="BG1470" i="2"/>
  <c r="BF1470" i="2"/>
  <c r="T1470" i="2"/>
  <c r="R1470" i="2"/>
  <c r="P1470" i="2"/>
  <c r="BI1467" i="2"/>
  <c r="BH1467" i="2"/>
  <c r="BG1467" i="2"/>
  <c r="BF1467" i="2"/>
  <c r="T1467" i="2"/>
  <c r="R1467" i="2"/>
  <c r="P1467" i="2"/>
  <c r="BI1464" i="2"/>
  <c r="BH1464" i="2"/>
  <c r="BG1464" i="2"/>
  <c r="BF1464" i="2"/>
  <c r="T1464" i="2"/>
  <c r="R1464" i="2"/>
  <c r="P1464" i="2"/>
  <c r="BI1461" i="2"/>
  <c r="BH1461" i="2"/>
  <c r="BG1461" i="2"/>
  <c r="BF1461" i="2"/>
  <c r="T1461" i="2"/>
  <c r="R1461" i="2"/>
  <c r="P1461" i="2"/>
  <c r="BI1458" i="2"/>
  <c r="BH1458" i="2"/>
  <c r="BG1458" i="2"/>
  <c r="BF1458" i="2"/>
  <c r="T1458" i="2"/>
  <c r="R1458" i="2"/>
  <c r="P1458" i="2"/>
  <c r="BI1455" i="2"/>
  <c r="BH1455" i="2"/>
  <c r="BG1455" i="2"/>
  <c r="BF1455" i="2"/>
  <c r="T1455" i="2"/>
  <c r="R1455" i="2"/>
  <c r="P1455" i="2"/>
  <c r="BI1452" i="2"/>
  <c r="BH1452" i="2"/>
  <c r="BG1452" i="2"/>
  <c r="BF1452" i="2"/>
  <c r="T1452" i="2"/>
  <c r="R1452" i="2"/>
  <c r="P1452" i="2"/>
  <c r="BI1449" i="2"/>
  <c r="BH1449" i="2"/>
  <c r="BG1449" i="2"/>
  <c r="BF1449" i="2"/>
  <c r="T1449" i="2"/>
  <c r="R1449" i="2"/>
  <c r="P1449" i="2"/>
  <c r="BI1446" i="2"/>
  <c r="BH1446" i="2"/>
  <c r="BG1446" i="2"/>
  <c r="BF1446" i="2"/>
  <c r="T1446" i="2"/>
  <c r="R1446" i="2"/>
  <c r="P1446" i="2"/>
  <c r="BI1443" i="2"/>
  <c r="BH1443" i="2"/>
  <c r="BG1443" i="2"/>
  <c r="BF1443" i="2"/>
  <c r="T1443" i="2"/>
  <c r="R1443" i="2"/>
  <c r="P1443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3" i="2"/>
  <c r="BH1403" i="2"/>
  <c r="BG1403" i="2"/>
  <c r="BF1403" i="2"/>
  <c r="T1403" i="2"/>
  <c r="R1403" i="2"/>
  <c r="P1403" i="2"/>
  <c r="BI1400" i="2"/>
  <c r="BH1400" i="2"/>
  <c r="BG1400" i="2"/>
  <c r="BF1400" i="2"/>
  <c r="T1400" i="2"/>
  <c r="R1400" i="2"/>
  <c r="P1400" i="2"/>
  <c r="BI1397" i="2"/>
  <c r="BH1397" i="2"/>
  <c r="BG1397" i="2"/>
  <c r="BF1397" i="2"/>
  <c r="T1397" i="2"/>
  <c r="R1397" i="2"/>
  <c r="P1397" i="2"/>
  <c r="BI1394" i="2"/>
  <c r="BH1394" i="2"/>
  <c r="BG1394" i="2"/>
  <c r="BF1394" i="2"/>
  <c r="T1394" i="2"/>
  <c r="R1394" i="2"/>
  <c r="P1394" i="2"/>
  <c r="BI1391" i="2"/>
  <c r="BH1391" i="2"/>
  <c r="BG1391" i="2"/>
  <c r="BF1391" i="2"/>
  <c r="T1391" i="2"/>
  <c r="R1391" i="2"/>
  <c r="P1391" i="2"/>
  <c r="BI1388" i="2"/>
  <c r="BH1388" i="2"/>
  <c r="BG1388" i="2"/>
  <c r="BF1388" i="2"/>
  <c r="T1388" i="2"/>
  <c r="R1388" i="2"/>
  <c r="P1388" i="2"/>
  <c r="BI1385" i="2"/>
  <c r="BH1385" i="2"/>
  <c r="BG1385" i="2"/>
  <c r="BF1385" i="2"/>
  <c r="T1385" i="2"/>
  <c r="R1385" i="2"/>
  <c r="P1385" i="2"/>
  <c r="BI1382" i="2"/>
  <c r="BH1382" i="2"/>
  <c r="BG1382" i="2"/>
  <c r="BF1382" i="2"/>
  <c r="T1382" i="2"/>
  <c r="R1382" i="2"/>
  <c r="P1382" i="2"/>
  <c r="BI1379" i="2"/>
  <c r="BH1379" i="2"/>
  <c r="BG1379" i="2"/>
  <c r="BF1379" i="2"/>
  <c r="T1379" i="2"/>
  <c r="R1379" i="2"/>
  <c r="P1379" i="2"/>
  <c r="BI1376" i="2"/>
  <c r="BH1376" i="2"/>
  <c r="BG1376" i="2"/>
  <c r="BF1376" i="2"/>
  <c r="T1376" i="2"/>
  <c r="R1376" i="2"/>
  <c r="P1376" i="2"/>
  <c r="BI1373" i="2"/>
  <c r="BH1373" i="2"/>
  <c r="BG1373" i="2"/>
  <c r="BF1373" i="2"/>
  <c r="T1373" i="2"/>
  <c r="R1373" i="2"/>
  <c r="P1373" i="2"/>
  <c r="BI1370" i="2"/>
  <c r="BH1370" i="2"/>
  <c r="BG1370" i="2"/>
  <c r="BF1370" i="2"/>
  <c r="T1370" i="2"/>
  <c r="R1370" i="2"/>
  <c r="P1370" i="2"/>
  <c r="BI1367" i="2"/>
  <c r="BH1367" i="2"/>
  <c r="BG1367" i="2"/>
  <c r="BF1367" i="2"/>
  <c r="T1367" i="2"/>
  <c r="R1367" i="2"/>
  <c r="P1367" i="2"/>
  <c r="BI1364" i="2"/>
  <c r="BH1364" i="2"/>
  <c r="BG1364" i="2"/>
  <c r="BF1364" i="2"/>
  <c r="T1364" i="2"/>
  <c r="R1364" i="2"/>
  <c r="P1364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9" i="2"/>
  <c r="BH1349" i="2"/>
  <c r="BG1349" i="2"/>
  <c r="BF1349" i="2"/>
  <c r="T1349" i="2"/>
  <c r="R1349" i="2"/>
  <c r="P1349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4" i="2"/>
  <c r="BH1334" i="2"/>
  <c r="BG1334" i="2"/>
  <c r="BF1334" i="2"/>
  <c r="T1334" i="2"/>
  <c r="R1334" i="2"/>
  <c r="P1334" i="2"/>
  <c r="BI1331" i="2"/>
  <c r="BH1331" i="2"/>
  <c r="BG1331" i="2"/>
  <c r="BF1331" i="2"/>
  <c r="T1331" i="2"/>
  <c r="R1331" i="2"/>
  <c r="P1331" i="2"/>
  <c r="BI1328" i="2"/>
  <c r="BH1328" i="2"/>
  <c r="BG1328" i="2"/>
  <c r="BF1328" i="2"/>
  <c r="T1328" i="2"/>
  <c r="R1328" i="2"/>
  <c r="P1328" i="2"/>
  <c r="BI1325" i="2"/>
  <c r="BH1325" i="2"/>
  <c r="BG1325" i="2"/>
  <c r="BF1325" i="2"/>
  <c r="T1325" i="2"/>
  <c r="R1325" i="2"/>
  <c r="P1325" i="2"/>
  <c r="BI1322" i="2"/>
  <c r="BH1322" i="2"/>
  <c r="BG1322" i="2"/>
  <c r="BF1322" i="2"/>
  <c r="T1322" i="2"/>
  <c r="R1322" i="2"/>
  <c r="P1322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6" i="2"/>
  <c r="BH1296" i="2"/>
  <c r="BG1296" i="2"/>
  <c r="BF1296" i="2"/>
  <c r="T1296" i="2"/>
  <c r="R1296" i="2"/>
  <c r="P1296" i="2"/>
  <c r="BI1293" i="2"/>
  <c r="BH1293" i="2"/>
  <c r="BG1293" i="2"/>
  <c r="BF1293" i="2"/>
  <c r="T1293" i="2"/>
  <c r="R1293" i="2"/>
  <c r="P1293" i="2"/>
  <c r="BI1290" i="2"/>
  <c r="BH1290" i="2"/>
  <c r="BG1290" i="2"/>
  <c r="BF1290" i="2"/>
  <c r="T1290" i="2"/>
  <c r="R1290" i="2"/>
  <c r="P1290" i="2"/>
  <c r="BI1287" i="2"/>
  <c r="BH1287" i="2"/>
  <c r="BG1287" i="2"/>
  <c r="BF1287" i="2"/>
  <c r="T1287" i="2"/>
  <c r="R1287" i="2"/>
  <c r="P1287" i="2"/>
  <c r="BI1284" i="2"/>
  <c r="BH1284" i="2"/>
  <c r="BG1284" i="2"/>
  <c r="BF1284" i="2"/>
  <c r="T1284" i="2"/>
  <c r="R1284" i="2"/>
  <c r="P1284" i="2"/>
  <c r="BI1281" i="2"/>
  <c r="BH1281" i="2"/>
  <c r="BG1281" i="2"/>
  <c r="BF1281" i="2"/>
  <c r="T1281" i="2"/>
  <c r="R1281" i="2"/>
  <c r="P1281" i="2"/>
  <c r="BI1278" i="2"/>
  <c r="BH1278" i="2"/>
  <c r="BG1278" i="2"/>
  <c r="BF1278" i="2"/>
  <c r="T1278" i="2"/>
  <c r="R1278" i="2"/>
  <c r="P1278" i="2"/>
  <c r="BI1275" i="2"/>
  <c r="BH1275" i="2"/>
  <c r="BG1275" i="2"/>
  <c r="BF1275" i="2"/>
  <c r="T1275" i="2"/>
  <c r="R1275" i="2"/>
  <c r="P1275" i="2"/>
  <c r="BI1272" i="2"/>
  <c r="BH1272" i="2"/>
  <c r="BG1272" i="2"/>
  <c r="BF1272" i="2"/>
  <c r="T1272" i="2"/>
  <c r="R1272" i="2"/>
  <c r="P1272" i="2"/>
  <c r="BI1269" i="2"/>
  <c r="BH1269" i="2"/>
  <c r="BG1269" i="2"/>
  <c r="BF1269" i="2"/>
  <c r="T1269" i="2"/>
  <c r="R1269" i="2"/>
  <c r="P1269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7" i="2"/>
  <c r="BH1257" i="2"/>
  <c r="BG1257" i="2"/>
  <c r="BF1257" i="2"/>
  <c r="T1257" i="2"/>
  <c r="R1257" i="2"/>
  <c r="P1257" i="2"/>
  <c r="BI1254" i="2"/>
  <c r="BH1254" i="2"/>
  <c r="BG1254" i="2"/>
  <c r="BF1254" i="2"/>
  <c r="T1254" i="2"/>
  <c r="R1254" i="2"/>
  <c r="P1254" i="2"/>
  <c r="BI1251" i="2"/>
  <c r="BH1251" i="2"/>
  <c r="BG1251" i="2"/>
  <c r="BF1251" i="2"/>
  <c r="T1251" i="2"/>
  <c r="R1251" i="2"/>
  <c r="P1251" i="2"/>
  <c r="BI1248" i="2"/>
  <c r="BH1248" i="2"/>
  <c r="BG1248" i="2"/>
  <c r="BF1248" i="2"/>
  <c r="T1248" i="2"/>
  <c r="R1248" i="2"/>
  <c r="P1248" i="2"/>
  <c r="BI1245" i="2"/>
  <c r="BH1245" i="2"/>
  <c r="BG1245" i="2"/>
  <c r="BF1245" i="2"/>
  <c r="T1245" i="2"/>
  <c r="R1245" i="2"/>
  <c r="P1245" i="2"/>
  <c r="BI1242" i="2"/>
  <c r="BH1242" i="2"/>
  <c r="BG1242" i="2"/>
  <c r="BF1242" i="2"/>
  <c r="T1242" i="2"/>
  <c r="R1242" i="2"/>
  <c r="P1242" i="2"/>
  <c r="BI1239" i="2"/>
  <c r="BH1239" i="2"/>
  <c r="BG1239" i="2"/>
  <c r="BF1239" i="2"/>
  <c r="T1239" i="2"/>
  <c r="R1239" i="2"/>
  <c r="P1239" i="2"/>
  <c r="BI1236" i="2"/>
  <c r="BH1236" i="2"/>
  <c r="BG1236" i="2"/>
  <c r="BF1236" i="2"/>
  <c r="T1236" i="2"/>
  <c r="R1236" i="2"/>
  <c r="P1236" i="2"/>
  <c r="BI1233" i="2"/>
  <c r="BH1233" i="2"/>
  <c r="BG1233" i="2"/>
  <c r="BF1233" i="2"/>
  <c r="T1233" i="2"/>
  <c r="R1233" i="2"/>
  <c r="P1233" i="2"/>
  <c r="BI1230" i="2"/>
  <c r="BH1230" i="2"/>
  <c r="BG1230" i="2"/>
  <c r="BF1230" i="2"/>
  <c r="T1230" i="2"/>
  <c r="R1230" i="2"/>
  <c r="P1230" i="2"/>
  <c r="BI1227" i="2"/>
  <c r="BH1227" i="2"/>
  <c r="BG1227" i="2"/>
  <c r="BF1227" i="2"/>
  <c r="T1227" i="2"/>
  <c r="R1227" i="2"/>
  <c r="P1227" i="2"/>
  <c r="BI1224" i="2"/>
  <c r="BH1224" i="2"/>
  <c r="BG1224" i="2"/>
  <c r="BF1224" i="2"/>
  <c r="T1224" i="2"/>
  <c r="R1224" i="2"/>
  <c r="P1224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1" i="2"/>
  <c r="BH1161" i="2"/>
  <c r="BG1161" i="2"/>
  <c r="BF1161" i="2"/>
  <c r="T1161" i="2"/>
  <c r="R1161" i="2"/>
  <c r="P1161" i="2"/>
  <c r="BI1158" i="2"/>
  <c r="BH1158" i="2"/>
  <c r="BG1158" i="2"/>
  <c r="BF1158" i="2"/>
  <c r="T1158" i="2"/>
  <c r="R1158" i="2"/>
  <c r="P1158" i="2"/>
  <c r="BI1155" i="2"/>
  <c r="BH1155" i="2"/>
  <c r="BG1155" i="2"/>
  <c r="BF1155" i="2"/>
  <c r="T1155" i="2"/>
  <c r="R1155" i="2"/>
  <c r="P1155" i="2"/>
  <c r="BI1152" i="2"/>
  <c r="BH1152" i="2"/>
  <c r="BG1152" i="2"/>
  <c r="BF1152" i="2"/>
  <c r="T1152" i="2"/>
  <c r="R1152" i="2"/>
  <c r="P1152" i="2"/>
  <c r="BI1149" i="2"/>
  <c r="BH1149" i="2"/>
  <c r="BG1149" i="2"/>
  <c r="BF1149" i="2"/>
  <c r="T1149" i="2"/>
  <c r="R1149" i="2"/>
  <c r="P1149" i="2"/>
  <c r="BI1146" i="2"/>
  <c r="BH1146" i="2"/>
  <c r="BG1146" i="2"/>
  <c r="BF1146" i="2"/>
  <c r="T1146" i="2"/>
  <c r="R1146" i="2"/>
  <c r="P1146" i="2"/>
  <c r="BI1143" i="2"/>
  <c r="BH1143" i="2"/>
  <c r="BG1143" i="2"/>
  <c r="BF1143" i="2"/>
  <c r="T1143" i="2"/>
  <c r="R1143" i="2"/>
  <c r="P1143" i="2"/>
  <c r="BI1140" i="2"/>
  <c r="BH1140" i="2"/>
  <c r="BG1140" i="2"/>
  <c r="BF1140" i="2"/>
  <c r="T1140" i="2"/>
  <c r="R1140" i="2"/>
  <c r="P1140" i="2"/>
  <c r="BI1137" i="2"/>
  <c r="BH1137" i="2"/>
  <c r="BG1137" i="2"/>
  <c r="BF1137" i="2"/>
  <c r="T1137" i="2"/>
  <c r="R1137" i="2"/>
  <c r="P1137" i="2"/>
  <c r="BI1134" i="2"/>
  <c r="BH1134" i="2"/>
  <c r="BG1134" i="2"/>
  <c r="BF1134" i="2"/>
  <c r="T1134" i="2"/>
  <c r="R1134" i="2"/>
  <c r="P1134" i="2"/>
  <c r="BI1131" i="2"/>
  <c r="BH1131" i="2"/>
  <c r="BG1131" i="2"/>
  <c r="BF1131" i="2"/>
  <c r="T1131" i="2"/>
  <c r="R1131" i="2"/>
  <c r="P1131" i="2"/>
  <c r="BI1128" i="2"/>
  <c r="BH1128" i="2"/>
  <c r="BG1128" i="2"/>
  <c r="BF1128" i="2"/>
  <c r="T1128" i="2"/>
  <c r="R1128" i="2"/>
  <c r="P1128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19" i="2"/>
  <c r="BH1119" i="2"/>
  <c r="BG1119" i="2"/>
  <c r="BF1119" i="2"/>
  <c r="T1119" i="2"/>
  <c r="R1119" i="2"/>
  <c r="P1119" i="2"/>
  <c r="BI1116" i="2"/>
  <c r="BH1116" i="2"/>
  <c r="BG1116" i="2"/>
  <c r="BF1116" i="2"/>
  <c r="T1116" i="2"/>
  <c r="R1116" i="2"/>
  <c r="P1116" i="2"/>
  <c r="BI1113" i="2"/>
  <c r="BH1113" i="2"/>
  <c r="BG1113" i="2"/>
  <c r="BF1113" i="2"/>
  <c r="T1113" i="2"/>
  <c r="R1113" i="2"/>
  <c r="P1113" i="2"/>
  <c r="BI1110" i="2"/>
  <c r="BH1110" i="2"/>
  <c r="BG1110" i="2"/>
  <c r="BF1110" i="2"/>
  <c r="T1110" i="2"/>
  <c r="R1110" i="2"/>
  <c r="P1110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90" i="2"/>
  <c r="BH1090" i="2"/>
  <c r="BG1090" i="2"/>
  <c r="BF1090" i="2"/>
  <c r="T1090" i="2"/>
  <c r="R1090" i="2"/>
  <c r="P1090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3" i="2"/>
  <c r="BH1073" i="2"/>
  <c r="BG1073" i="2"/>
  <c r="BF1073" i="2"/>
  <c r="T1073" i="2"/>
  <c r="R1073" i="2"/>
  <c r="P1073" i="2"/>
  <c r="BI1070" i="2"/>
  <c r="BH1070" i="2"/>
  <c r="BG1070" i="2"/>
  <c r="BF1070" i="2"/>
  <c r="T1070" i="2"/>
  <c r="R1070" i="2"/>
  <c r="P1070" i="2"/>
  <c r="BI1067" i="2"/>
  <c r="BH1067" i="2"/>
  <c r="BG1067" i="2"/>
  <c r="BF1067" i="2"/>
  <c r="T1067" i="2"/>
  <c r="R1067" i="2"/>
  <c r="P1067" i="2"/>
  <c r="BI1064" i="2"/>
  <c r="BH1064" i="2"/>
  <c r="BG1064" i="2"/>
  <c r="BF1064" i="2"/>
  <c r="T1064" i="2"/>
  <c r="R1064" i="2"/>
  <c r="P1064" i="2"/>
  <c r="BI1061" i="2"/>
  <c r="BH1061" i="2"/>
  <c r="BG1061" i="2"/>
  <c r="BF1061" i="2"/>
  <c r="T1061" i="2"/>
  <c r="R1061" i="2"/>
  <c r="P1061" i="2"/>
  <c r="BI1058" i="2"/>
  <c r="BH1058" i="2"/>
  <c r="BG1058" i="2"/>
  <c r="BF1058" i="2"/>
  <c r="T1058" i="2"/>
  <c r="R1058" i="2"/>
  <c r="P1058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6" i="2"/>
  <c r="BH1046" i="2"/>
  <c r="BG1046" i="2"/>
  <c r="BF1046" i="2"/>
  <c r="T1046" i="2"/>
  <c r="R1046" i="2"/>
  <c r="P1046" i="2"/>
  <c r="BI1043" i="2"/>
  <c r="BH1043" i="2"/>
  <c r="BG1043" i="2"/>
  <c r="BF1043" i="2"/>
  <c r="T1043" i="2"/>
  <c r="R1043" i="2"/>
  <c r="P1043" i="2"/>
  <c r="BI1040" i="2"/>
  <c r="BH1040" i="2"/>
  <c r="BG1040" i="2"/>
  <c r="BF1040" i="2"/>
  <c r="T1040" i="2"/>
  <c r="R1040" i="2"/>
  <c r="P1040" i="2"/>
  <c r="BI1037" i="2"/>
  <c r="BH1037" i="2"/>
  <c r="BG1037" i="2"/>
  <c r="BF1037" i="2"/>
  <c r="T1037" i="2"/>
  <c r="R1037" i="2"/>
  <c r="P1037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19" i="2"/>
  <c r="BH1019" i="2"/>
  <c r="BG1019" i="2"/>
  <c r="BF1019" i="2"/>
  <c r="T1019" i="2"/>
  <c r="R1019" i="2"/>
  <c r="P1019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899" i="2"/>
  <c r="BH899" i="2"/>
  <c r="BG899" i="2"/>
  <c r="BF899" i="2"/>
  <c r="T899" i="2"/>
  <c r="R899" i="2"/>
  <c r="P899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6" i="2"/>
  <c r="BH856" i="2"/>
  <c r="BG856" i="2"/>
  <c r="BF856" i="2"/>
  <c r="T856" i="2"/>
  <c r="R856" i="2"/>
  <c r="P856" i="2"/>
  <c r="BI853" i="2"/>
  <c r="BH853" i="2"/>
  <c r="BG853" i="2"/>
  <c r="BF853" i="2"/>
  <c r="T853" i="2"/>
  <c r="R853" i="2"/>
  <c r="P853" i="2"/>
  <c r="BI850" i="2"/>
  <c r="BH850" i="2"/>
  <c r="BG850" i="2"/>
  <c r="BF850" i="2"/>
  <c r="T850" i="2"/>
  <c r="R850" i="2"/>
  <c r="P850" i="2"/>
  <c r="BI847" i="2"/>
  <c r="BH847" i="2"/>
  <c r="BG847" i="2"/>
  <c r="BF847" i="2"/>
  <c r="T847" i="2"/>
  <c r="R847" i="2"/>
  <c r="P847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3" i="2"/>
  <c r="BH773" i="2"/>
  <c r="BG773" i="2"/>
  <c r="BF773" i="2"/>
  <c r="T773" i="2"/>
  <c r="R773" i="2"/>
  <c r="P773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600" i="2"/>
  <c r="BH600" i="2"/>
  <c r="BG600" i="2"/>
  <c r="BF600" i="2"/>
  <c r="T600" i="2"/>
  <c r="R600" i="2"/>
  <c r="P600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F97" i="2"/>
  <c r="E95" i="2"/>
  <c r="F52" i="2"/>
  <c r="E50" i="2"/>
  <c r="J24" i="2"/>
  <c r="E24" i="2"/>
  <c r="J100" i="2" s="1"/>
  <c r="J23" i="2"/>
  <c r="J21" i="2"/>
  <c r="E21" i="2"/>
  <c r="J54" i="2" s="1"/>
  <c r="J20" i="2"/>
  <c r="J18" i="2"/>
  <c r="E18" i="2"/>
  <c r="F100" i="2" s="1"/>
  <c r="J17" i="2"/>
  <c r="J15" i="2"/>
  <c r="E15" i="2"/>
  <c r="F54" i="2" s="1"/>
  <c r="J14" i="2"/>
  <c r="J12" i="2"/>
  <c r="J52" i="2"/>
  <c r="E7" i="2"/>
  <c r="E93" i="2" s="1"/>
  <c r="L50" i="1"/>
  <c r="AM50" i="1"/>
  <c r="AM49" i="1"/>
  <c r="L49" i="1"/>
  <c r="AM47" i="1"/>
  <c r="L47" i="1"/>
  <c r="L45" i="1"/>
  <c r="L44" i="1"/>
  <c r="J487" i="2"/>
  <c r="J1704" i="2"/>
  <c r="J886" i="2"/>
  <c r="BK1654" i="2"/>
  <c r="J274" i="2"/>
  <c r="BK1736" i="2"/>
  <c r="BK1001" i="2"/>
  <c r="BK265" i="2"/>
  <c r="BK1838" i="2"/>
  <c r="BK850" i="2"/>
  <c r="BK2041" i="2"/>
  <c r="BK1349" i="2"/>
  <c r="BK2035" i="2"/>
  <c r="BK1340" i="2"/>
  <c r="J1482" i="2"/>
  <c r="J1064" i="2"/>
  <c r="BK274" i="2"/>
  <c r="BK536" i="2"/>
  <c r="BK582" i="2"/>
  <c r="J111" i="3"/>
  <c r="BK402" i="3"/>
  <c r="BK135" i="4"/>
  <c r="J835" i="2"/>
  <c r="J377" i="2"/>
  <c r="J1361" i="2"/>
  <c r="J1702" i="2"/>
  <c r="BK622" i="2"/>
  <c r="BK439" i="2"/>
  <c r="BK758" i="2"/>
  <c r="BK335" i="2"/>
  <c r="BK1598" i="2"/>
  <c r="J689" i="2"/>
  <c r="J1455" i="2"/>
  <c r="BK1638" i="2"/>
  <c r="J1179" i="2"/>
  <c r="J166" i="2"/>
  <c r="J358" i="3"/>
  <c r="BK178" i="3"/>
  <c r="BK1707" i="2"/>
  <c r="BK668" i="2"/>
  <c r="J1422" i="2"/>
  <c r="J850" i="2"/>
  <c r="J244" i="2"/>
  <c r="J1500" i="2"/>
  <c r="J853" i="2"/>
  <c r="J1823" i="2"/>
  <c r="J1016" i="2"/>
  <c r="BK289" i="2"/>
  <c r="BK1269" i="2"/>
  <c r="BK971" i="2"/>
  <c r="J304" i="2"/>
  <c r="BK1968" i="2"/>
  <c r="J1510" i="2"/>
  <c r="J803" i="2"/>
  <c r="J268" i="2"/>
  <c r="J416" i="2"/>
  <c r="J1337" i="2"/>
  <c r="BK323" i="2"/>
  <c r="BK1785" i="2"/>
  <c r="BK383" i="2"/>
  <c r="BK1844" i="2"/>
  <c r="BK1064" i="2"/>
  <c r="J101" i="3"/>
  <c r="BK292" i="3"/>
  <c r="BK318" i="3"/>
  <c r="BK445" i="3"/>
  <c r="BK166" i="3"/>
  <c r="J140" i="3"/>
  <c r="BK181" i="2"/>
  <c r="J1085" i="2"/>
  <c r="BK883" i="2"/>
  <c r="J190" i="2"/>
  <c r="J944" i="2"/>
  <c r="BK1641" i="2"/>
  <c r="J1040" i="2"/>
  <c r="J1620" i="2"/>
  <c r="BK1034" i="2"/>
  <c r="AS54" i="1"/>
  <c r="BK689" i="2"/>
  <c r="J926" i="2"/>
  <c r="BK1807" i="2"/>
  <c r="BK1998" i="2"/>
  <c r="J1061" i="2"/>
  <c r="BK358" i="3"/>
  <c r="J296" i="3"/>
  <c r="J384" i="3"/>
  <c r="J129" i="3"/>
  <c r="BK99" i="3"/>
  <c r="BK265" i="3"/>
  <c r="J227" i="3"/>
  <c r="BK1476" i="2"/>
  <c r="BK810" i="2"/>
  <c r="J1707" i="2"/>
  <c r="J1254" i="2"/>
  <c r="J1641" i="2"/>
  <c r="BK856" i="2"/>
  <c r="BK1025" i="2"/>
  <c r="J445" i="2"/>
  <c r="BK1587" i="2"/>
  <c r="J703" i="2"/>
  <c r="J2035" i="2"/>
  <c r="BK1239" i="2"/>
  <c r="BK594" i="2"/>
  <c r="J1467" i="2"/>
  <c r="J1632" i="2"/>
  <c r="BK614" i="2"/>
  <c r="BK1413" i="2"/>
  <c r="BK1826" i="2"/>
  <c r="BK427" i="2"/>
  <c r="BK1098" i="2"/>
  <c r="J196" i="3"/>
  <c r="BK275" i="3"/>
  <c r="BK348" i="3"/>
  <c r="BK412" i="3"/>
  <c r="J461" i="3"/>
  <c r="J166" i="3"/>
  <c r="J160" i="4"/>
  <c r="BK127" i="2"/>
  <c r="J1284" i="2"/>
  <c r="J674" i="2"/>
  <c r="J1752" i="2"/>
  <c r="BK329" i="2"/>
  <c r="J521" i="2"/>
  <c r="BK295" i="2"/>
  <c r="J1407" i="2"/>
  <c r="BK715" i="2"/>
  <c r="J1950" i="2"/>
  <c r="BK782" i="2"/>
  <c r="J1826" i="2"/>
  <c r="BK1164" i="2"/>
  <c r="BK413" i="2"/>
  <c r="BK1334" i="2"/>
  <c r="J620" i="2"/>
  <c r="J1959" i="2"/>
  <c r="BK1224" i="2"/>
  <c r="BK91" i="3"/>
  <c r="J370" i="3"/>
  <c r="J113" i="3"/>
  <c r="BK429" i="3"/>
  <c r="J344" i="3"/>
  <c r="J282" i="3"/>
  <c r="BK142" i="3"/>
  <c r="J156" i="4"/>
  <c r="BK119" i="4"/>
  <c r="BK175" i="2"/>
  <c r="J677" i="2"/>
  <c r="J902" i="2"/>
  <c r="J241" i="2"/>
  <c r="BK1331" i="2"/>
  <c r="BK442" i="2"/>
  <c r="BK649" i="2"/>
  <c r="BK1699" i="2"/>
  <c r="BK1230" i="2"/>
  <c r="BK377" i="2"/>
  <c r="BK1984" i="2"/>
  <c r="BK1437" i="2"/>
  <c r="BK1795" i="2"/>
  <c r="J1052" i="2"/>
  <c r="J1965" i="2"/>
  <c r="J883" i="2"/>
  <c r="J1644" i="2"/>
  <c r="BK560" i="2"/>
  <c r="BK1942" i="2"/>
  <c r="BK1013" i="2"/>
  <c r="BK174" i="3"/>
  <c r="BK273" i="3"/>
  <c r="BK398" i="3"/>
  <c r="BK113" i="3"/>
  <c r="BK109" i="4"/>
  <c r="J1776" i="2"/>
  <c r="BK889" i="2"/>
  <c r="BK1721" i="2"/>
  <c r="BK504" i="2"/>
  <c r="BK697" i="2"/>
  <c r="J1674" i="2"/>
  <c r="BK433" i="2"/>
  <c r="J1595" i="2"/>
  <c r="BK1061" i="2"/>
  <c r="BK451" i="2"/>
  <c r="BK1976" i="2"/>
  <c r="BK1574" i="2"/>
  <c r="J1968" i="2"/>
  <c r="J1266" i="2"/>
  <c r="J1635" i="2"/>
  <c r="BK1203" i="2"/>
  <c r="J1470" i="2"/>
  <c r="BK262" i="2"/>
  <c r="J1549" i="2"/>
  <c r="J2000" i="2"/>
  <c r="BK1893" i="2"/>
  <c r="BK934" i="2"/>
  <c r="J697" i="2"/>
  <c r="J437" i="3"/>
  <c r="BK304" i="3"/>
  <c r="J322" i="3"/>
  <c r="BK306" i="3"/>
  <c r="J346" i="3"/>
  <c r="BK443" i="3"/>
  <c r="J119" i="4"/>
  <c r="J891" i="2"/>
  <c r="J1850" i="2"/>
  <c r="J406" i="2"/>
  <c r="BK109" i="2"/>
  <c r="J968" i="2"/>
  <c r="BK400" i="2"/>
  <c r="BK701" i="2"/>
  <c r="BK841" i="2"/>
  <c r="J524" i="2"/>
  <c r="BK1443" i="2"/>
  <c r="BK326" i="2"/>
  <c r="BK386" i="3"/>
  <c r="J316" i="3"/>
  <c r="BK364" i="3"/>
  <c r="J312" i="3"/>
  <c r="J229" i="3"/>
  <c r="BK547" i="2"/>
  <c r="J839" i="2"/>
  <c r="BK1627" i="2"/>
  <c r="J151" i="2"/>
  <c r="J318" i="2"/>
  <c r="J1403" i="2"/>
  <c r="J1293" i="2"/>
  <c r="BK1322" i="2"/>
  <c r="J397" i="2"/>
  <c r="J744" i="2"/>
  <c r="J150" i="3"/>
  <c r="J279" i="3"/>
  <c r="BK269" i="3"/>
  <c r="J421" i="3"/>
  <c r="J435" i="3"/>
  <c r="BK1583" i="2"/>
  <c r="J566" i="2"/>
  <c r="BK767" i="2"/>
  <c r="J427" i="2"/>
  <c r="BK794" i="2"/>
  <c r="J1789" i="2"/>
  <c r="BK1903" i="2"/>
  <c r="BK699" i="2"/>
  <c r="J1031" i="2"/>
  <c r="J821" i="2"/>
  <c r="BK524" i="2"/>
  <c r="J585" i="2"/>
  <c r="J899" i="2"/>
  <c r="J402" i="3"/>
  <c r="BK152" i="3"/>
  <c r="BK1370" i="2"/>
  <c r="BK674" i="2"/>
  <c r="BK1702" i="2"/>
  <c r="BK1070" i="2"/>
  <c r="J1343" i="2"/>
  <c r="J259" i="2"/>
  <c r="BK1376" i="2"/>
  <c r="BK579" i="2"/>
  <c r="J628" i="2"/>
  <c r="BK929" i="2"/>
  <c r="BK121" i="2"/>
  <c r="BK1004" i="2"/>
  <c r="J460" i="2"/>
  <c r="J1296" i="2"/>
  <c r="J856" i="2"/>
  <c r="J1566" i="2"/>
  <c r="BK164" i="3"/>
  <c r="J449" i="3"/>
  <c r="J300" i="3"/>
  <c r="J400" i="3"/>
  <c r="BK97" i="4"/>
  <c r="J1761" i="2"/>
  <c r="J518" i="2"/>
  <c r="J1623" i="2"/>
  <c r="BK568" i="2"/>
  <c r="BK965" i="2"/>
  <c r="BK232" i="2"/>
  <c r="BK1073" i="2"/>
  <c r="J193" i="2"/>
  <c r="BK1850" i="2"/>
  <c r="J837" i="2"/>
  <c r="J1503" i="2"/>
  <c r="BK730" i="2"/>
  <c r="J1299" i="2"/>
  <c r="J592" i="2"/>
  <c r="J1890" i="2"/>
  <c r="BK911" i="2"/>
  <c r="J1948" i="2"/>
  <c r="BK166" i="2"/>
  <c r="J107" i="3"/>
  <c r="BK125" i="3"/>
  <c r="BK417" i="3"/>
  <c r="BK284" i="3"/>
  <c r="BK1446" i="2"/>
  <c r="J256" i="2"/>
  <c r="BK1416" i="2"/>
  <c r="J1400" i="2"/>
  <c r="J1659" i="2"/>
  <c r="J609" i="2"/>
  <c r="BK1938" i="2"/>
  <c r="J962" i="2"/>
  <c r="BK397" i="2"/>
  <c r="J1245" i="2"/>
  <c r="BK2006" i="2"/>
  <c r="J475" i="2"/>
  <c r="J1022" i="2"/>
  <c r="J1938" i="2"/>
  <c r="BK680" i="2"/>
  <c r="BK400" i="3"/>
  <c r="J259" i="3"/>
  <c r="BK530" i="2"/>
  <c r="J934" i="2"/>
  <c r="J329" i="2"/>
  <c r="BK1431" i="2"/>
  <c r="J314" i="2"/>
  <c r="BK1122" i="2"/>
  <c r="J422" i="2"/>
  <c r="BK1215" i="2"/>
  <c r="J1683" i="2"/>
  <c r="J425" i="2"/>
  <c r="J1912" i="2"/>
  <c r="J241" i="3"/>
  <c r="J338" i="3"/>
  <c r="J192" i="3"/>
  <c r="J332" i="3"/>
  <c r="J153" i="4"/>
  <c r="J1779" i="2"/>
  <c r="J1070" i="2"/>
  <c r="J211" i="2"/>
  <c r="BK600" i="2"/>
  <c r="BK1798" i="2"/>
  <c r="J196" i="2"/>
  <c r="J1479" i="2"/>
  <c r="BK350" i="2"/>
  <c r="BK1316" i="2"/>
  <c r="J1310" i="2"/>
  <c r="BK1924" i="2"/>
  <c r="J761" i="2"/>
  <c r="J436" i="2"/>
  <c r="BK180" i="3"/>
  <c r="J308" i="3"/>
  <c r="BK447" i="3"/>
  <c r="J342" i="3"/>
  <c r="BK237" i="3"/>
  <c r="J125" i="3"/>
  <c r="BK1659" i="2"/>
  <c r="BK1860" i="2"/>
  <c r="J172" i="2"/>
  <c r="BK475" i="2"/>
  <c r="J841" i="2"/>
  <c r="BK637" i="2"/>
  <c r="J1290" i="2"/>
  <c r="BK1101" i="2"/>
  <c r="BK1686" i="2"/>
  <c r="J847" i="2"/>
  <c r="J419" i="3"/>
  <c r="BK243" i="3"/>
  <c r="BK1779" i="2"/>
  <c r="J1376" i="2"/>
  <c r="BK362" i="2"/>
  <c r="BK1955" i="2"/>
  <c r="BK686" i="2"/>
  <c r="J1476" i="2"/>
  <c r="BK1835" i="2"/>
  <c r="BK1233" i="2"/>
  <c r="BK1770" i="2"/>
  <c r="BK271" i="3"/>
  <c r="BK156" i="3"/>
  <c r="BK1007" i="2"/>
  <c r="BK1194" i="2"/>
  <c r="J365" i="2"/>
  <c r="J1601" i="2"/>
  <c r="J859" i="2"/>
  <c r="BK880" i="2"/>
  <c r="J1758" i="2"/>
  <c r="J1143" i="2"/>
  <c r="J250" i="2"/>
  <c r="J1113" i="2"/>
  <c r="BK1577" i="2"/>
  <c r="J237" i="3"/>
  <c r="BK209" i="3"/>
  <c r="J354" i="3"/>
  <c r="BK162" i="3"/>
  <c r="BK1425" i="2"/>
  <c r="BK733" i="2"/>
  <c r="J1668" i="2"/>
  <c r="J386" i="2"/>
  <c r="J1804" i="2"/>
  <c r="BK1019" i="2"/>
  <c r="J1046" i="2"/>
  <c r="BK1304" i="2"/>
  <c r="BK182" i="3"/>
  <c r="BK326" i="3"/>
  <c r="BK298" i="3"/>
  <c r="BK449" i="3"/>
  <c r="J304" i="3"/>
  <c r="BK196" i="3"/>
  <c r="BK463" i="3"/>
  <c r="J106" i="4"/>
  <c r="BK1434" i="2"/>
  <c r="BK309" i="2"/>
  <c r="BK292" i="2"/>
  <c r="BK776" i="2"/>
  <c r="BK1422" i="2"/>
  <c r="BK652" i="2"/>
  <c r="J199" i="2"/>
  <c r="BK1592" i="2"/>
  <c r="BK2018" i="2"/>
  <c r="BK1407" i="2"/>
  <c r="BK576" i="2"/>
  <c r="J827" i="2"/>
  <c r="J1176" i="2"/>
  <c r="J833" i="2"/>
  <c r="BK886" i="2"/>
  <c r="BK1580" i="2"/>
  <c r="BK249" i="3"/>
  <c r="J447" i="3"/>
  <c r="BK241" i="3"/>
  <c r="BK137" i="4"/>
  <c r="BK190" i="2"/>
  <c r="J115" i="2"/>
  <c r="J513" i="2"/>
  <c r="BK1146" i="2"/>
  <c r="J2039" i="2"/>
  <c r="J1841" i="2"/>
  <c r="BK749" i="2"/>
  <c r="J220" i="2"/>
  <c r="J776" i="2"/>
  <c r="J1986" i="2"/>
  <c r="J913" i="2"/>
  <c r="J1028" i="2"/>
  <c r="J394" i="2"/>
  <c r="BK932" i="2"/>
  <c r="J382" i="3"/>
  <c r="J225" i="3"/>
  <c r="J271" i="3"/>
  <c r="J128" i="4"/>
  <c r="J1816" i="2"/>
  <c r="J1536" i="2"/>
  <c r="BK2029" i="2"/>
  <c r="BK1049" i="2"/>
  <c r="BK1804" i="2"/>
  <c r="J130" i="2"/>
  <c r="BK661" i="2"/>
  <c r="J190" i="3"/>
  <c r="J336" i="3"/>
  <c r="BK103" i="4"/>
  <c r="J419" i="2"/>
  <c r="J1887" i="2"/>
  <c r="BK1188" i="2"/>
  <c r="BK1657" i="2"/>
  <c r="BK823" i="2"/>
  <c r="J779" i="2"/>
  <c r="BK655" i="2"/>
  <c r="J119" i="3"/>
  <c r="J180" i="3"/>
  <c r="BK1716" i="2"/>
  <c r="J1428" i="2"/>
  <c r="BK1040" i="2"/>
  <c r="J1856" i="2"/>
  <c r="BK457" i="2"/>
  <c r="J2043" i="2"/>
  <c r="J1134" i="2"/>
  <c r="J606" i="2"/>
  <c r="J184" i="2"/>
  <c r="J204" i="3"/>
  <c r="BK255" i="3"/>
  <c r="J109" i="2"/>
  <c r="J938" i="2"/>
  <c r="BK1875" i="2"/>
  <c r="BK133" i="2"/>
  <c r="BK199" i="2"/>
  <c r="BK2016" i="2"/>
  <c r="J1915" i="2"/>
  <c r="J134" i="3"/>
  <c r="BK202" i="3"/>
  <c r="J115" i="4"/>
  <c r="BK1829" i="2"/>
  <c r="BK1613" i="2"/>
  <c r="J911" i="2"/>
  <c r="BK1364" i="2"/>
  <c r="J1272" i="2"/>
  <c r="BK588" i="2"/>
  <c r="BK859" i="2"/>
  <c r="J277" i="2"/>
  <c r="BK128" i="4"/>
  <c r="J1251" i="2"/>
  <c r="J992" i="2"/>
  <c r="BK439" i="3"/>
  <c r="J306" i="3"/>
  <c r="BK279" i="3"/>
  <c r="BK156" i="4"/>
  <c r="BK1167" i="2"/>
  <c r="J247" i="2"/>
  <c r="BK634" i="2"/>
  <c r="J668" i="2"/>
  <c r="BK1134" i="2"/>
  <c r="J1116" i="2"/>
  <c r="J112" i="2"/>
  <c r="BK1887" i="2"/>
  <c r="BK1119" i="2"/>
  <c r="J335" i="2"/>
  <c r="J773" i="2"/>
  <c r="BK1832" i="2"/>
  <c r="BK487" i="2"/>
  <c r="BK989" i="2"/>
  <c r="J99" i="3"/>
  <c r="J223" i="3"/>
  <c r="J429" i="3"/>
  <c r="J112" i="4"/>
  <c r="BK1724" i="2"/>
  <c r="BK571" i="2"/>
  <c r="BK1847" i="2"/>
  <c r="J1730" i="2"/>
  <c r="J1146" i="2"/>
  <c r="J825" i="2"/>
  <c r="J829" i="2"/>
  <c r="BK111" i="3"/>
  <c r="BK344" i="3"/>
  <c r="J233" i="3"/>
  <c r="J831" i="2"/>
  <c r="J1128" i="2"/>
  <c r="J1727" i="2"/>
  <c r="J163" i="2"/>
  <c r="J223" i="2"/>
  <c r="BK425" i="2"/>
  <c r="BK2002" i="2"/>
  <c r="BK1568" i="2"/>
  <c r="BK968" i="2"/>
  <c r="J1924" i="2"/>
  <c r="BK1630" i="2"/>
  <c r="BK1940" i="2"/>
  <c r="J1248" i="2"/>
  <c r="BK1037" i="2"/>
  <c r="J292" i="3"/>
  <c r="J158" i="3"/>
  <c r="BK150" i="4"/>
  <c r="BK953" i="2"/>
  <c r="BK1789" i="2"/>
  <c r="BK1373" i="2"/>
  <c r="J1544" i="2"/>
  <c r="BK550" i="2"/>
  <c r="BK1896" i="2"/>
  <c r="BK1022" i="2"/>
  <c r="J1946" i="2"/>
  <c r="J1528" i="2"/>
  <c r="J238" i="2"/>
  <c r="J1358" i="2"/>
  <c r="J2006" i="2"/>
  <c r="BK942" i="2"/>
  <c r="BK1972" i="2"/>
  <c r="BK213" i="2"/>
  <c r="J324" i="3"/>
  <c r="J376" i="3"/>
  <c r="BK340" i="3"/>
  <c r="BK1491" i="2"/>
  <c r="J1164" i="2"/>
  <c r="J844" i="2"/>
  <c r="BK388" i="2"/>
  <c r="BK1563" i="2"/>
  <c r="J472" i="2"/>
  <c r="J1278" i="2"/>
  <c r="J1301" i="2"/>
  <c r="BK1823" i="2"/>
  <c r="J568" i="2"/>
  <c r="J1918" i="2"/>
  <c r="J1203" i="2"/>
  <c r="BK445" i="2"/>
  <c r="J971" i="2"/>
  <c r="J1571" i="2"/>
  <c r="J878" i="2"/>
  <c r="J1662" i="2"/>
  <c r="BK498" i="2"/>
  <c r="BK493" i="2"/>
  <c r="J983" i="2"/>
  <c r="J162" i="3"/>
  <c r="J231" i="3"/>
  <c r="BK459" i="3"/>
  <c r="BK147" i="4"/>
  <c r="J1185" i="2"/>
  <c r="BK268" i="2"/>
  <c r="BK1116" i="2"/>
  <c r="J1952" i="2"/>
  <c r="BK643" i="2"/>
  <c r="J1101" i="2"/>
  <c r="J1491" i="2"/>
  <c r="BK192" i="3"/>
  <c r="BK360" i="3"/>
  <c r="J275" i="3"/>
  <c r="J156" i="3"/>
  <c r="BK122" i="4"/>
  <c r="J1434" i="2"/>
  <c r="BK280" i="2"/>
  <c r="J1073" i="2"/>
  <c r="BK301" i="2"/>
  <c r="BK921" i="2"/>
  <c r="BK1449" i="2"/>
  <c r="J1665" i="2"/>
  <c r="J1998" i="2"/>
  <c r="J1382" i="2"/>
  <c r="BK752" i="2"/>
  <c r="J625" i="2"/>
  <c r="J1349" i="2"/>
  <c r="J439" i="2"/>
  <c r="BK1107" i="2"/>
  <c r="J1671" i="2"/>
  <c r="BK1571" i="2"/>
  <c r="BK821" i="2"/>
  <c r="J95" i="3"/>
  <c r="BK374" i="3"/>
  <c r="BK109" i="3"/>
  <c r="BK176" i="3"/>
  <c r="J147" i="3"/>
  <c r="BK139" i="4"/>
  <c r="BK380" i="2"/>
  <c r="J1182" i="2"/>
  <c r="J298" i="2"/>
  <c r="BK891" i="2"/>
  <c r="J1680" i="2"/>
  <c r="BK341" i="2"/>
  <c r="J1615" i="2"/>
  <c r="J889" i="2"/>
  <c r="J1970" i="2"/>
  <c r="J1140" i="2"/>
  <c r="BK616" i="2"/>
  <c r="BK995" i="2"/>
  <c r="BK1782" i="2"/>
  <c r="J127" i="2"/>
  <c r="J332" i="2"/>
  <c r="BK158" i="3"/>
  <c r="BK227" i="3"/>
  <c r="J202" i="3"/>
  <c r="J217" i="3"/>
  <c r="J176" i="3"/>
  <c r="BK112" i="4"/>
  <c r="BK1328" i="2"/>
  <c r="BK460" i="2"/>
  <c r="J1119" i="2"/>
  <c r="BK160" i="2"/>
  <c r="J1507" i="2"/>
  <c r="BK253" i="2"/>
  <c r="J311" i="2"/>
  <c r="BK1510" i="2"/>
  <c r="J560" i="2"/>
  <c r="BK628" i="2"/>
  <c r="BK1531" i="2"/>
  <c r="J1410" i="2"/>
  <c r="J178" i="2"/>
  <c r="BK1113" i="2"/>
  <c r="BK1996" i="2"/>
  <c r="BK692" i="2"/>
  <c r="BK1452" i="2"/>
  <c r="J445" i="3"/>
  <c r="J289" i="3"/>
  <c r="J207" i="3"/>
  <c r="J88" i="4"/>
  <c r="BK541" i="2"/>
  <c r="BK544" i="2"/>
  <c r="J1025" i="2"/>
  <c r="J1090" i="2"/>
  <c r="BK1761" i="2"/>
  <c r="J169" i="2"/>
  <c r="BK1552" i="2"/>
  <c r="J989" i="2"/>
  <c r="BK2014" i="2"/>
  <c r="BK2039" i="2"/>
  <c r="BK205" i="2"/>
  <c r="J1331" i="2"/>
  <c r="J1982" i="2"/>
  <c r="J929" i="2"/>
  <c r="J413" i="2"/>
  <c r="J547" i="2"/>
  <c r="J1233" i="2"/>
  <c r="J536" i="2"/>
  <c r="J277" i="3"/>
  <c r="BK134" i="3"/>
  <c r="BK259" i="3"/>
  <c r="BK116" i="3"/>
  <c r="BK101" i="3"/>
  <c r="J138" i="3"/>
  <c r="J1446" i="2"/>
  <c r="J724" i="2"/>
  <c r="BK1355" i="2"/>
  <c r="J1001" i="2"/>
  <c r="J1388" i="2"/>
  <c r="BK472" i="2"/>
  <c r="BK1319" i="2"/>
  <c r="J2032" i="2"/>
  <c r="BK1950" i="2"/>
  <c r="J1355" i="2"/>
  <c r="J1019" i="2"/>
  <c r="J1539" i="2"/>
  <c r="BK606" i="2"/>
  <c r="J1896" i="2"/>
  <c r="J683" i="2"/>
  <c r="BK1525" i="2"/>
  <c r="BK703" i="2"/>
  <c r="J251" i="3"/>
  <c r="J215" i="3"/>
  <c r="BK362" i="3"/>
  <c r="J125" i="4"/>
  <c r="BK1221" i="2"/>
  <c r="BK1227" i="2"/>
  <c r="BK118" i="2"/>
  <c r="J1909" i="2"/>
  <c r="BK2037" i="2"/>
  <c r="J2026" i="2"/>
  <c r="BK233" i="3"/>
  <c r="J245" i="3"/>
  <c r="J1373" i="2"/>
  <c r="BK1743" i="2"/>
  <c r="BK238" i="2"/>
  <c r="J908" i="2"/>
  <c r="J1167" i="2"/>
  <c r="BK1878" i="2"/>
  <c r="BK1419" i="2"/>
  <c r="BK1906" i="2"/>
  <c r="J154" i="3"/>
  <c r="BK380" i="3"/>
  <c r="BK160" i="3"/>
  <c r="BK250" i="2"/>
  <c r="J1782" i="2"/>
  <c r="BK1170" i="2"/>
  <c r="BK1853" i="2"/>
  <c r="J466" i="2"/>
  <c r="J600" i="2"/>
  <c r="BK1928" i="2"/>
  <c r="BK817" i="2"/>
  <c r="BK344" i="2"/>
  <c r="J160" i="2"/>
  <c r="J582" i="2"/>
  <c r="J1263" i="2"/>
  <c r="BK1677" i="2"/>
  <c r="J544" i="2"/>
  <c r="J1437" i="2"/>
  <c r="J451" i="3"/>
  <c r="BK257" i="3"/>
  <c r="BK253" i="3"/>
  <c r="BK314" i="2"/>
  <c r="J1067" i="2"/>
  <c r="J916" i="2"/>
  <c r="BK184" i="2"/>
  <c r="J362" i="2"/>
  <c r="BK1155" i="2"/>
  <c r="BK746" i="2"/>
  <c r="J1452" i="2"/>
  <c r="J356" i="2"/>
  <c r="BK1899" i="2"/>
  <c r="J959" i="2"/>
  <c r="J1972" i="2"/>
  <c r="J1352" i="2"/>
  <c r="J1397" i="2"/>
  <c r="BK513" i="2"/>
  <c r="BK1266" i="2"/>
  <c r="J530" i="2"/>
  <c r="BK1566" i="2"/>
  <c r="J350" i="2"/>
  <c r="J423" i="3"/>
  <c r="J404" i="3"/>
  <c r="J366" i="3"/>
  <c r="J374" i="3"/>
  <c r="BK138" i="3"/>
  <c r="J94" i="4"/>
  <c r="BK779" i="2"/>
  <c r="BK1555" i="2"/>
  <c r="J1801" i="2"/>
  <c r="J1281" i="2"/>
  <c r="J341" i="2"/>
  <c r="BK1218" i="2"/>
  <c r="BK1909" i="2"/>
  <c r="BK140" i="3"/>
  <c r="BK213" i="3"/>
  <c r="BK300" i="3"/>
  <c r="J490" i="2"/>
  <c r="J727" i="2"/>
  <c r="BK894" i="2"/>
  <c r="J205" i="2"/>
  <c r="BK223" i="2"/>
  <c r="BK1776" i="2"/>
  <c r="J770" i="2"/>
  <c r="BK1980" i="2"/>
  <c r="J1194" i="2"/>
  <c r="J649" i="2"/>
  <c r="J1082" i="2"/>
  <c r="BK154" i="2"/>
  <c r="J699" i="2"/>
  <c r="BK1915" i="2"/>
  <c r="J2010" i="2"/>
  <c r="BK1952" i="2"/>
  <c r="J896" i="2"/>
  <c r="BK308" i="3"/>
  <c r="J91" i="3"/>
  <c r="J378" i="3"/>
  <c r="BK93" i="3"/>
  <c r="J135" i="4"/>
  <c r="BK1610" i="2"/>
  <c r="J507" i="2"/>
  <c r="J1107" i="2"/>
  <c r="BK139" i="2"/>
  <c r="J1677" i="2"/>
  <c r="J1197" i="2"/>
  <c r="J217" i="2"/>
  <c r="BK1470" i="2"/>
  <c r="BK1055" i="2"/>
  <c r="J1098" i="2"/>
  <c r="J616" i="2"/>
  <c r="BK425" i="3"/>
  <c r="BK312" i="3"/>
  <c r="BK1090" i="2"/>
  <c r="BK1185" i="2"/>
  <c r="BK2000" i="2"/>
  <c r="J478" i="2"/>
  <c r="BK1284" i="2"/>
  <c r="J2018" i="2"/>
  <c r="BK813" i="2"/>
  <c r="BK136" i="2"/>
  <c r="J1058" i="2"/>
  <c r="J430" i="2"/>
  <c r="BK427" i="3"/>
  <c r="J265" i="3"/>
  <c r="BK410" i="3"/>
  <c r="J263" i="3"/>
  <c r="BK251" i="3"/>
  <c r="J352" i="3"/>
  <c r="BK896" i="2"/>
  <c r="J498" i="2"/>
  <c r="BK959" i="2"/>
  <c r="BK862" i="2"/>
  <c r="BK148" i="2"/>
  <c r="J309" i="2"/>
  <c r="J1990" i="2"/>
  <c r="J1485" i="2"/>
  <c r="BK597" i="2"/>
  <c r="BK1841" i="2"/>
  <c r="BK1287" i="2"/>
  <c r="J1613" i="2"/>
  <c r="BK1988" i="2"/>
  <c r="J124" i="2"/>
  <c r="BK320" i="3"/>
  <c r="J463" i="3"/>
  <c r="J139" i="4"/>
  <c r="J1137" i="2"/>
  <c r="BK1696" i="2"/>
  <c r="J817" i="2"/>
  <c r="J712" i="2"/>
  <c r="BK1058" i="2"/>
  <c r="J154" i="2"/>
  <c r="J1440" i="2"/>
  <c r="BK618" i="2"/>
  <c r="J871" i="2"/>
  <c r="BK1307" i="2"/>
  <c r="J338" i="2"/>
  <c r="BK709" i="2"/>
  <c r="J1104" i="2"/>
  <c r="J1043" i="2"/>
  <c r="BK296" i="3"/>
  <c r="J294" i="3"/>
  <c r="BK122" i="3"/>
  <c r="J455" i="3"/>
  <c r="J1736" i="2"/>
  <c r="J692" i="2"/>
  <c r="J1385" i="2"/>
  <c r="J442" i="2"/>
  <c r="J1627" i="2"/>
  <c r="BK764" i="2"/>
  <c r="J118" i="2"/>
  <c r="J1413" i="2"/>
  <c r="BK712" i="2"/>
  <c r="BK2032" i="2"/>
  <c r="BK217" i="2"/>
  <c r="J1049" i="2"/>
  <c r="J2008" i="2"/>
  <c r="BK1352" i="2"/>
  <c r="BK800" i="2"/>
  <c r="BK365" i="2"/>
  <c r="BK603" i="2"/>
  <c r="J326" i="3"/>
  <c r="BK204" i="3"/>
  <c r="BK235" i="3"/>
  <c r="J257" i="3"/>
  <c r="BK91" i="4"/>
  <c r="J807" i="2"/>
  <c r="J1807" i="2"/>
  <c r="J932" i="2"/>
  <c r="BK112" i="2"/>
  <c r="BK839" i="2"/>
  <c r="J1257" i="2"/>
  <c r="J501" i="2"/>
  <c r="BK332" i="2"/>
  <c r="BK384" i="3"/>
  <c r="J320" i="3"/>
  <c r="J184" i="3"/>
  <c r="J310" i="3"/>
  <c r="J143" i="4"/>
  <c r="BK211" i="2"/>
  <c r="J1158" i="2"/>
  <c r="J388" i="2"/>
  <c r="BK1863" i="2"/>
  <c r="J2004" i="2"/>
  <c r="BK1263" i="2"/>
  <c r="J368" i="2"/>
  <c r="J947" i="2"/>
  <c r="BK1607" i="2"/>
  <c r="J590" i="2"/>
  <c r="BK261" i="3"/>
  <c r="BK263" i="3"/>
  <c r="BK1881" i="2"/>
  <c r="J463" i="2"/>
  <c r="BK1031" i="2"/>
  <c r="BK1994" i="2"/>
  <c r="J1227" i="2"/>
  <c r="BK665" i="2"/>
  <c r="BK1544" i="2"/>
  <c r="J819" i="2"/>
  <c r="BK1674" i="2"/>
  <c r="J410" i="2"/>
  <c r="J1598" i="2"/>
  <c r="BK119" i="3"/>
  <c r="BK154" i="3"/>
  <c r="BK217" i="3"/>
  <c r="BK378" i="3"/>
  <c r="J243" i="3"/>
  <c r="BK835" i="2"/>
  <c r="J1394" i="2"/>
  <c r="BK620" i="2"/>
  <c r="J2041" i="2"/>
  <c r="BK1028" i="2"/>
  <c r="BK127" i="3"/>
  <c r="BK129" i="3"/>
  <c r="BK328" i="3"/>
  <c r="J109" i="4"/>
  <c r="J208" i="2"/>
  <c r="BK1088" i="2"/>
  <c r="J1853" i="2"/>
  <c r="J813" i="2"/>
  <c r="BK905" i="2"/>
  <c r="J1316" i="2"/>
  <c r="BK241" i="2"/>
  <c r="BK1461" i="2"/>
  <c r="J226" i="2"/>
  <c r="J1875" i="2"/>
  <c r="BK735" i="2"/>
  <c r="J1994" i="2"/>
  <c r="BK744" i="2"/>
  <c r="BK938" i="2"/>
  <c r="J785" i="2"/>
  <c r="J1647" i="2"/>
  <c r="J665" i="2"/>
  <c r="J1563" i="2"/>
  <c r="BK370" i="3"/>
  <c r="BK336" i="3"/>
  <c r="J368" i="3"/>
  <c r="J398" i="3"/>
  <c r="J198" i="3"/>
  <c r="BK172" i="3"/>
  <c r="BK1764" i="2"/>
  <c r="J484" i="2"/>
  <c r="BK1197" i="2"/>
  <c r="J865" i="2"/>
  <c r="J1218" i="2"/>
  <c r="BK612" i="2"/>
  <c r="J603" i="2"/>
  <c r="J1992" i="2"/>
  <c r="J1931" i="2"/>
  <c r="J1155" i="2"/>
  <c r="J1269" i="2"/>
  <c r="J1838" i="2"/>
  <c r="BK1254" i="2"/>
  <c r="J2014" i="2"/>
  <c r="BK791" i="2"/>
  <c r="J1976" i="2"/>
  <c r="BK501" i="2"/>
  <c r="BK267" i="3"/>
  <c r="J152" i="3"/>
  <c r="BK294" i="3"/>
  <c r="BK136" i="3"/>
  <c r="J100" i="4"/>
  <c r="J215" i="2"/>
  <c r="BK271" i="2"/>
  <c r="J1367" i="2"/>
  <c r="BK1394" i="2"/>
  <c r="BK585" i="2"/>
  <c r="BK533" i="2"/>
  <c r="J186" i="3"/>
  <c r="BK132" i="3"/>
  <c r="BK382" i="3"/>
  <c r="J174" i="3"/>
  <c r="J1721" i="2"/>
  <c r="J187" i="2"/>
  <c r="J307" i="2"/>
  <c r="BK539" i="2"/>
  <c r="J1431" i="2"/>
  <c r="BK1082" i="2"/>
  <c r="BK1473" i="2"/>
  <c r="BK431" i="3"/>
  <c r="BK207" i="3"/>
  <c r="BK453" i="3"/>
  <c r="J1630" i="2"/>
  <c r="J451" i="2"/>
  <c r="BK918" i="2"/>
  <c r="BK873" i="2"/>
  <c r="BK1212" i="2"/>
  <c r="BK2020" i="2"/>
  <c r="J1125" i="2"/>
  <c r="J2023" i="2"/>
  <c r="J1236" i="2"/>
  <c r="BK419" i="2"/>
  <c r="BK1604" i="2"/>
  <c r="J553" i="2"/>
  <c r="BK609" i="2"/>
  <c r="BK727" i="2"/>
  <c r="BK225" i="3"/>
  <c r="J136" i="3"/>
  <c r="J439" i="3"/>
  <c r="J122" i="4"/>
  <c r="J1473" i="2"/>
  <c r="J752" i="2"/>
  <c r="BK1272" i="2"/>
  <c r="J1013" i="2"/>
  <c r="BK130" i="2"/>
  <c r="BK1067" i="2"/>
  <c r="J371" i="2"/>
  <c r="BK1680" i="2"/>
  <c r="J1149" i="2"/>
  <c r="BK416" i="2"/>
  <c r="J2012" i="2"/>
  <c r="BK1257" i="2"/>
  <c r="BK671" i="2"/>
  <c r="J1921" i="2"/>
  <c r="J1785" i="2"/>
  <c r="J741" i="2"/>
  <c r="J239" i="3"/>
  <c r="J1638" i="2"/>
  <c r="J1131" i="2"/>
  <c r="BK1665" i="2"/>
  <c r="J594" i="2"/>
  <c r="BK1143" i="2"/>
  <c r="BK1410" i="2"/>
  <c r="J705" i="2"/>
  <c r="J1319" i="2"/>
  <c r="J1604" i="2"/>
  <c r="BK1200" i="2"/>
  <c r="J232" i="2"/>
  <c r="J1095" i="2"/>
  <c r="BK1651" i="2"/>
  <c r="BK924" i="2"/>
  <c r="J1583" i="2"/>
  <c r="J880" i="2"/>
  <c r="J433" i="3"/>
  <c r="BK184" i="3"/>
  <c r="BK408" i="3"/>
  <c r="J147" i="4"/>
  <c r="J1699" i="2"/>
  <c r="BK1125" i="2"/>
  <c r="J448" i="2"/>
  <c r="BK1590" i="2"/>
  <c r="J433" i="2"/>
  <c r="J1287" i="2"/>
  <c r="J1242" i="2"/>
  <c r="BK298" i="2"/>
  <c r="BK1397" i="2"/>
  <c r="BK1912" i="2"/>
  <c r="J1010" i="2"/>
  <c r="BK876" i="2"/>
  <c r="BK1403" i="2"/>
  <c r="BK277" i="2"/>
  <c r="BK878" i="2"/>
  <c r="BK1494" i="2"/>
  <c r="BK1458" i="2"/>
  <c r="BK168" i="3"/>
  <c r="J87" i="3"/>
  <c r="BK289" i="3"/>
  <c r="BK247" i="3"/>
  <c r="BK441" i="3"/>
  <c r="J469" i="2"/>
  <c r="BK819" i="2"/>
  <c r="J1590" i="2"/>
  <c r="BK853" i="2"/>
  <c r="J1792" i="2"/>
  <c r="BK1137" i="2"/>
  <c r="BK2010" i="2"/>
  <c r="J1558" i="2"/>
  <c r="BK871" i="2"/>
  <c r="BK1931" i="2"/>
  <c r="BK283" i="2"/>
  <c r="J1881" i="2"/>
  <c r="BK831" i="2"/>
  <c r="BK510" i="2"/>
  <c r="J1497" i="2"/>
  <c r="J410" i="3"/>
  <c r="J362" i="3"/>
  <c r="BK150" i="3"/>
  <c r="J116" i="3"/>
  <c r="J103" i="3"/>
  <c r="J141" i="4"/>
  <c r="J1546" i="2"/>
  <c r="BK1620" i="2"/>
  <c r="BK318" i="2"/>
  <c r="J1122" i="2"/>
  <c r="BK490" i="2"/>
  <c r="BK1773" i="2"/>
  <c r="J1037" i="2"/>
  <c r="J301" i="2"/>
  <c r="J1370" i="2"/>
  <c r="J1934" i="2"/>
  <c r="BK244" i="2"/>
  <c r="BK718" i="2"/>
  <c r="J1798" i="2"/>
  <c r="J680" i="2"/>
  <c r="BK1683" i="2"/>
  <c r="J782" i="2"/>
  <c r="BK359" i="2"/>
  <c r="BK707" i="2"/>
  <c r="BK334" i="3"/>
  <c r="BK354" i="3"/>
  <c r="BK147" i="3"/>
  <c r="J1746" i="2"/>
  <c r="J1313" i="2"/>
  <c r="J292" i="2"/>
  <c r="BK1176" i="2"/>
  <c r="BK286" i="2"/>
  <c r="BK1128" i="2"/>
  <c r="BK1866" i="2"/>
  <c r="J1325" i="2"/>
  <c r="J316" i="2"/>
  <c r="BK2026" i="2"/>
  <c r="J1940" i="2"/>
  <c r="J791" i="2"/>
  <c r="BK374" i="2"/>
  <c r="BK527" i="2"/>
  <c r="J1161" i="2"/>
  <c r="BK1946" i="2"/>
  <c r="BK705" i="2"/>
  <c r="BK1730" i="2"/>
  <c r="J868" i="2"/>
  <c r="J634" i="2"/>
  <c r="J1079" i="2"/>
  <c r="J721" i="2"/>
  <c r="BK87" i="3"/>
  <c r="J441" i="3"/>
  <c r="J144" i="3"/>
  <c r="BK352" i="3"/>
  <c r="J394" i="3"/>
  <c r="J412" i="3"/>
  <c r="BK160" i="4"/>
  <c r="BK153" i="4"/>
  <c r="BK1467" i="2"/>
  <c r="BK1982" i="2"/>
  <c r="BK1428" i="2"/>
  <c r="J1004" i="2"/>
  <c r="J1552" i="2"/>
  <c r="BK553" i="2"/>
  <c r="J1494" i="2"/>
  <c r="J998" i="2"/>
  <c r="J1957" i="2"/>
  <c r="J631" i="2"/>
  <c r="BK1752" i="2"/>
  <c r="J905" i="2"/>
  <c r="BK172" i="2"/>
  <c r="BK368" i="3"/>
  <c r="BK421" i="3"/>
  <c r="J386" i="3"/>
  <c r="BK89" i="3"/>
  <c r="BK106" i="4"/>
  <c r="BK899" i="2"/>
  <c r="BK386" i="2"/>
  <c r="J749" i="2"/>
  <c r="BK1161" i="2"/>
  <c r="J1580" i="2"/>
  <c r="BK956" i="2"/>
  <c r="BK1104" i="2"/>
  <c r="J443" i="3"/>
  <c r="J298" i="3"/>
  <c r="BK437" i="3"/>
  <c r="J160" i="3"/>
  <c r="BK376" i="3"/>
  <c r="J715" i="2"/>
  <c r="BK521" i="2"/>
  <c r="BK1482" i="2"/>
  <c r="BK1325" i="2"/>
  <c r="BK454" i="2"/>
  <c r="J661" i="2"/>
  <c r="BK1978" i="2"/>
  <c r="BK1052" i="2"/>
  <c r="J1522" i="2"/>
  <c r="J1340" i="2"/>
  <c r="J686" i="2"/>
  <c r="J1978" i="2"/>
  <c r="BK1704" i="2"/>
  <c r="J200" i="3"/>
  <c r="BK338" i="3"/>
  <c r="J105" i="3"/>
  <c r="BK1536" i="2"/>
  <c r="BK215" i="2"/>
  <c r="BK1260" i="2"/>
  <c r="J1416" i="2"/>
  <c r="J658" i="2"/>
  <c r="J2002" i="2"/>
  <c r="BK1542" i="2"/>
  <c r="BK788" i="2"/>
  <c r="J1903" i="2"/>
  <c r="J1088" i="2"/>
  <c r="BK1819" i="2"/>
  <c r="BK803" i="2"/>
  <c r="BK1595" i="2"/>
  <c r="BK495" i="2"/>
  <c r="J209" i="3"/>
  <c r="BK235" i="2"/>
  <c r="BK1689" i="2"/>
  <c r="J894" i="2"/>
  <c r="J202" i="2"/>
  <c r="BK1391" i="2"/>
  <c r="BK406" i="2"/>
  <c r="J788" i="2"/>
  <c r="BK1519" i="2"/>
  <c r="J406" i="3"/>
  <c r="BK95" i="3"/>
  <c r="BK215" i="3"/>
  <c r="BK419" i="3"/>
  <c r="BK115" i="4"/>
  <c r="J1561" i="2"/>
  <c r="J574" i="2"/>
  <c r="J1221" i="2"/>
  <c r="J1215" i="2"/>
  <c r="J977" i="2"/>
  <c r="J876" i="2"/>
  <c r="BK1884" i="2"/>
  <c r="BK1043" i="2"/>
  <c r="BK980" i="2"/>
  <c r="J1334" i="2"/>
  <c r="J359" i="2"/>
  <c r="BK1299" i="2"/>
  <c r="BK1507" i="2"/>
  <c r="BK466" i="2"/>
  <c r="J755" i="2"/>
  <c r="BK316" i="3"/>
  <c r="BK144" i="3"/>
  <c r="BK1718" i="2"/>
  <c r="J1755" i="2"/>
  <c r="J576" i="2"/>
  <c r="J1713" i="2"/>
  <c r="BK1046" i="2"/>
  <c r="J2016" i="2"/>
  <c r="J1516" i="2"/>
  <c r="J1928" i="2"/>
  <c r="J286" i="2"/>
  <c r="BK913" i="2"/>
  <c r="BK1974" i="2"/>
  <c r="J764" i="2"/>
  <c r="BK518" i="2"/>
  <c r="J403" i="2"/>
  <c r="BK435" i="3"/>
  <c r="BK186" i="3"/>
  <c r="BK388" i="3"/>
  <c r="BK1662" i="2"/>
  <c r="BK403" i="2"/>
  <c r="BK1727" i="2"/>
  <c r="BK992" i="2"/>
  <c r="BK1992" i="2"/>
  <c r="J622" i="2"/>
  <c r="BK320" i="2"/>
  <c r="J1260" i="2"/>
  <c r="J557" i="2"/>
  <c r="BK557" i="2"/>
  <c r="BK865" i="2"/>
  <c r="BK1488" i="2"/>
  <c r="BK422" i="2"/>
  <c r="BK1647" i="2"/>
  <c r="BK868" i="2"/>
  <c r="BK1361" i="2"/>
  <c r="J262" i="2"/>
  <c r="BK1644" i="2"/>
  <c r="BK761" i="2"/>
  <c r="BK106" i="2"/>
  <c r="BK316" i="2"/>
  <c r="J1519" i="2"/>
  <c r="BK837" i="2"/>
  <c r="J133" i="2"/>
  <c r="J940" i="2"/>
  <c r="BK356" i="2"/>
  <c r="BK625" i="2"/>
  <c r="J1170" i="2"/>
  <c r="J738" i="2"/>
  <c r="J142" i="2"/>
  <c r="J953" i="2"/>
  <c r="BK1733" i="2"/>
  <c r="J655" i="2"/>
  <c r="J1906" i="2"/>
  <c r="J454" i="2"/>
  <c r="J1007" i="2"/>
  <c r="J1525" i="2"/>
  <c r="J2029" i="2"/>
  <c r="BK1248" i="2"/>
  <c r="BK2012" i="2"/>
  <c r="BK1313" i="2"/>
  <c r="J481" i="2"/>
  <c r="BK1601" i="2"/>
  <c r="BK436" i="2"/>
  <c r="J330" i="3"/>
  <c r="BK107" i="3"/>
  <c r="BK231" i="3"/>
  <c r="BK286" i="3"/>
  <c r="BK190" i="3"/>
  <c r="BK478" i="2"/>
  <c r="J701" i="2"/>
  <c r="BK908" i="2"/>
  <c r="J280" i="2"/>
  <c r="BK202" i="2"/>
  <c r="BK825" i="2"/>
  <c r="BK1400" i="2"/>
  <c r="J283" i="2"/>
  <c r="J1555" i="2"/>
  <c r="J1984" i="2"/>
  <c r="J800" i="2"/>
  <c r="J1209" i="2"/>
  <c r="J106" i="2"/>
  <c r="BK125" i="4"/>
  <c r="J1304" i="2"/>
  <c r="BK1746" i="2"/>
  <c r="BK1251" i="2"/>
  <c r="BK1497" i="2"/>
  <c r="BK677" i="2"/>
  <c r="BK1970" i="2"/>
  <c r="BK404" i="3"/>
  <c r="BK332" i="3"/>
  <c r="J213" i="3"/>
  <c r="J97" i="3"/>
  <c r="J164" i="3"/>
  <c r="J150" i="4"/>
  <c r="BK1242" i="2"/>
  <c r="J1275" i="2"/>
  <c r="BK1618" i="2"/>
  <c r="J1872" i="2"/>
  <c r="J383" i="2"/>
  <c r="J1657" i="2"/>
  <c r="BK115" i="2"/>
  <c r="J1844" i="2"/>
  <c r="BK797" i="2"/>
  <c r="BK1801" i="2"/>
  <c r="BK936" i="2"/>
  <c r="J936" i="2"/>
  <c r="J400" i="2"/>
  <c r="J652" i="2"/>
  <c r="BK815" i="2"/>
  <c r="J417" i="3"/>
  <c r="J249" i="3"/>
  <c r="J267" i="3"/>
  <c r="BK94" i="4"/>
  <c r="BK1615" i="2"/>
  <c r="BK1149" i="2"/>
  <c r="J1458" i="2"/>
  <c r="BK683" i="2"/>
  <c r="J1773" i="2"/>
  <c r="J1944" i="2"/>
  <c r="J694" i="2"/>
  <c r="BK1635" i="2"/>
  <c r="J579" i="2"/>
  <c r="J142" i="3"/>
  <c r="J284" i="3"/>
  <c r="J172" i="3"/>
  <c r="J392" i="3"/>
  <c r="BK1346" i="2"/>
  <c r="J921" i="2"/>
  <c r="J271" i="2"/>
  <c r="J1693" i="2"/>
  <c r="J320" i="2"/>
  <c r="J924" i="2"/>
  <c r="J1200" i="2"/>
  <c r="BK469" i="2"/>
  <c r="BK1872" i="2"/>
  <c r="J637" i="2"/>
  <c r="BK1944" i="2"/>
  <c r="J1364" i="2"/>
  <c r="BK592" i="2"/>
  <c r="J148" i="2"/>
  <c r="BK1140" i="2"/>
  <c r="J1955" i="2"/>
  <c r="J671" i="2"/>
  <c r="J597" i="2"/>
  <c r="BK844" i="2"/>
  <c r="BK220" i="3"/>
  <c r="J360" i="3"/>
  <c r="BK314" i="3"/>
  <c r="J427" i="3"/>
  <c r="BK1503" i="2"/>
  <c r="BK1296" i="2"/>
  <c r="J157" i="2"/>
  <c r="BK833" i="2"/>
  <c r="J588" i="2"/>
  <c r="BK1379" i="2"/>
  <c r="J289" i="2"/>
  <c r="J1425" i="2"/>
  <c r="BK773" i="2"/>
  <c r="J1188" i="2"/>
  <c r="BK1546" i="2"/>
  <c r="J823" i="2"/>
  <c r="BK1455" i="2"/>
  <c r="J145" i="2"/>
  <c r="J730" i="2"/>
  <c r="J1173" i="2"/>
  <c r="J109" i="3"/>
  <c r="J408" i="3"/>
  <c r="J453" i="3"/>
  <c r="J390" i="3"/>
  <c r="J103" i="4"/>
  <c r="BK1281" i="2"/>
  <c r="BK658" i="2"/>
  <c r="J746" i="2"/>
  <c r="BK1810" i="2"/>
  <c r="BK124" i="2"/>
  <c r="J1819" i="2"/>
  <c r="J618" i="2"/>
  <c r="BK1957" i="2"/>
  <c r="BK947" i="2"/>
  <c r="BK1740" i="2"/>
  <c r="J1034" i="2"/>
  <c r="BK163" i="2"/>
  <c r="J302" i="3"/>
  <c r="J614" i="2"/>
  <c r="J1391" i="2"/>
  <c r="J539" i="2"/>
  <c r="J873" i="2"/>
  <c r="J965" i="2"/>
  <c r="J1980" i="2"/>
  <c r="J1835" i="2"/>
  <c r="BK282" i="3"/>
  <c r="BK415" i="3"/>
  <c r="BK350" i="3"/>
  <c r="BK396" i="3"/>
  <c r="BK455" i="3"/>
  <c r="BK1479" i="2"/>
  <c r="BK1209" i="2"/>
  <c r="J1718" i="2"/>
  <c r="J810" i="2"/>
  <c r="BK1758" i="2"/>
  <c r="BK962" i="2"/>
  <c r="BK1549" i="2"/>
  <c r="BK220" i="2"/>
  <c r="BK1085" i="2"/>
  <c r="BK2008" i="2"/>
  <c r="BK1792" i="2"/>
  <c r="BK169" i="2"/>
  <c r="BK1152" i="2"/>
  <c r="BK1921" i="2"/>
  <c r="J493" i="2"/>
  <c r="BK1275" i="2"/>
  <c r="BK1561" i="2"/>
  <c r="J178" i="3"/>
  <c r="BK406" i="3"/>
  <c r="BK141" i="4"/>
  <c r="J1307" i="2"/>
  <c r="BK741" i="2"/>
  <c r="J1206" i="2"/>
  <c r="J347" i="2"/>
  <c r="BK307" i="2"/>
  <c r="J1654" i="2"/>
  <c r="J1191" i="2"/>
  <c r="BK2043" i="2"/>
  <c r="J1461" i="2"/>
  <c r="BK590" i="2"/>
  <c r="BK940" i="2"/>
  <c r="J1449" i="2"/>
  <c r="J136" i="2"/>
  <c r="J1328" i="2"/>
  <c r="BK1965" i="2"/>
  <c r="BK785" i="2"/>
  <c r="BK1934" i="2"/>
  <c r="BK208" i="2"/>
  <c r="J815" i="2"/>
  <c r="J1618" i="2"/>
  <c r="J510" i="2"/>
  <c r="J1770" i="2"/>
  <c r="J1513" i="2"/>
  <c r="BK847" i="2"/>
  <c r="BK2004" i="2"/>
  <c r="J1860" i="2"/>
  <c r="BK1278" i="2"/>
  <c r="BK1464" i="2"/>
  <c r="J213" i="2"/>
  <c r="J1346" i="2"/>
  <c r="BK394" i="2"/>
  <c r="J1092" i="2"/>
  <c r="BK391" i="2"/>
  <c r="BK827" i="2"/>
  <c r="J286" i="3"/>
  <c r="J89" i="3"/>
  <c r="J269" i="3"/>
  <c r="J145" i="4"/>
  <c r="J758" i="2"/>
  <c r="BK983" i="2"/>
  <c r="BK926" i="2"/>
  <c r="J1974" i="2"/>
  <c r="BK770" i="2"/>
  <c r="J646" i="2"/>
  <c r="BK481" i="2"/>
  <c r="J318" i="3"/>
  <c r="J396" i="3"/>
  <c r="J235" i="3"/>
  <c r="BK142" i="2"/>
  <c r="J1568" i="2"/>
  <c r="BK1813" i="2"/>
  <c r="BK1079" i="2"/>
  <c r="BK1749" i="2"/>
  <c r="BK229" i="2"/>
  <c r="BK1236" i="2"/>
  <c r="J253" i="2"/>
  <c r="BK1713" i="2"/>
  <c r="J1749" i="2"/>
  <c r="BK448" i="2"/>
  <c r="J356" i="3"/>
  <c r="J415" i="3"/>
  <c r="J350" i="3"/>
  <c r="BK1301" i="2"/>
  <c r="BK259" i="2"/>
  <c r="BK1623" i="2"/>
  <c r="BK1179" i="2"/>
  <c r="BK1382" i="2"/>
  <c r="BK916" i="2"/>
  <c r="J391" i="2"/>
  <c r="J1988" i="2"/>
  <c r="J1212" i="2"/>
  <c r="BK1558" i="2"/>
  <c r="BK97" i="3"/>
  <c r="BK105" i="3"/>
  <c r="J388" i="3"/>
  <c r="BK143" i="4"/>
  <c r="BK1710" i="2"/>
  <c r="BK640" i="2"/>
  <c r="J1767" i="2"/>
  <c r="J1607" i="2"/>
  <c r="J1110" i="2"/>
  <c r="BK1962" i="2"/>
  <c r="J504" i="2"/>
  <c r="J797" i="2"/>
  <c r="J220" i="3"/>
  <c r="BK330" i="3"/>
  <c r="BK950" i="2"/>
  <c r="BK368" i="2"/>
  <c r="BK1182" i="2"/>
  <c r="BK1500" i="2"/>
  <c r="BK1671" i="2"/>
  <c r="BK247" i="2"/>
  <c r="J707" i="2"/>
  <c r="J139" i="2"/>
  <c r="J733" i="2"/>
  <c r="BK346" i="3"/>
  <c r="BK461" i="3"/>
  <c r="J91" i="4"/>
  <c r="BK738" i="2"/>
  <c r="J550" i="2"/>
  <c r="J1878" i="2"/>
  <c r="BK157" i="2"/>
  <c r="BK2023" i="2"/>
  <c r="J1574" i="2"/>
  <c r="J1716" i="2"/>
  <c r="BK986" i="2"/>
  <c r="J328" i="3"/>
  <c r="BK392" i="3"/>
  <c r="BK239" i="3"/>
  <c r="BK1516" i="2"/>
  <c r="BK1522" i="2"/>
  <c r="BK1173" i="2"/>
  <c r="BK1668" i="2"/>
  <c r="J1696" i="2"/>
  <c r="J1592" i="2"/>
  <c r="J1076" i="2"/>
  <c r="BK977" i="2"/>
  <c r="BK1095" i="2"/>
  <c r="BK229" i="3"/>
  <c r="BK277" i="3"/>
  <c r="BK356" i="3"/>
  <c r="J1610" i="2"/>
  <c r="BK1010" i="2"/>
  <c r="J1740" i="2"/>
  <c r="J353" i="2"/>
  <c r="BK1513" i="2"/>
  <c r="BK1632" i="2"/>
  <c r="J527" i="2"/>
  <c r="BK1388" i="2"/>
  <c r="J1847" i="2"/>
  <c r="BK1385" i="2"/>
  <c r="BK430" i="2"/>
  <c r="BK646" i="2"/>
  <c r="BK1918" i="2"/>
  <c r="BK423" i="3"/>
  <c r="BK451" i="3"/>
  <c r="J170" i="3"/>
  <c r="J188" i="3"/>
  <c r="J97" i="4"/>
  <c r="J1531" i="2"/>
  <c r="J175" i="2"/>
  <c r="BK902" i="2"/>
  <c r="J1055" i="2"/>
  <c r="J1942" i="2"/>
  <c r="J1224" i="2"/>
  <c r="J1884" i="2"/>
  <c r="BK198" i="3"/>
  <c r="BK223" i="3"/>
  <c r="BK163" i="4"/>
  <c r="BK1110" i="2"/>
  <c r="J326" i="2"/>
  <c r="J1239" i="2"/>
  <c r="BK1245" i="2"/>
  <c r="J495" i="2"/>
  <c r="J1686" i="2"/>
  <c r="BK1948" i="2"/>
  <c r="BK1206" i="2"/>
  <c r="BK944" i="2"/>
  <c r="BK1293" i="2"/>
  <c r="J718" i="2"/>
  <c r="BK755" i="2"/>
  <c r="BK410" i="2"/>
  <c r="BK103" i="3"/>
  <c r="BK324" i="3"/>
  <c r="J348" i="3"/>
  <c r="BK196" i="2"/>
  <c r="J735" i="2"/>
  <c r="J295" i="2"/>
  <c r="J986" i="2"/>
  <c r="J956" i="2"/>
  <c r="BK1959" i="2"/>
  <c r="BK1290" i="2"/>
  <c r="J974" i="2"/>
  <c r="J1379" i="2"/>
  <c r="J1893" i="2"/>
  <c r="J344" i="2"/>
  <c r="J794" i="2"/>
  <c r="J1899" i="2"/>
  <c r="BK145" i="2"/>
  <c r="BK372" i="3"/>
  <c r="J247" i="3"/>
  <c r="J93" i="3"/>
  <c r="J131" i="4"/>
  <c r="BK721" i="2"/>
  <c r="J1152" i="2"/>
  <c r="BK371" i="2"/>
  <c r="BK187" i="2"/>
  <c r="J516" i="2"/>
  <c r="J1230" i="2"/>
  <c r="J235" i="2"/>
  <c r="BK1016" i="2"/>
  <c r="J2020" i="2"/>
  <c r="J1419" i="2"/>
  <c r="J132" i="3"/>
  <c r="BK394" i="3"/>
  <c r="J127" i="3"/>
  <c r="J334" i="3"/>
  <c r="BK516" i="2"/>
  <c r="BK338" i="2"/>
  <c r="J265" i="2"/>
  <c r="J1710" i="2"/>
  <c r="BK1076" i="2"/>
  <c r="BK463" i="2"/>
  <c r="BK1131" i="2"/>
  <c r="J1488" i="2"/>
  <c r="J1464" i="2"/>
  <c r="J612" i="2"/>
  <c r="J1795" i="2"/>
  <c r="BK1990" i="2"/>
  <c r="BK566" i="2"/>
  <c r="BK1869" i="2"/>
  <c r="J121" i="2"/>
  <c r="BK342" i="3"/>
  <c r="J168" i="3"/>
  <c r="J459" i="3"/>
  <c r="J364" i="3"/>
  <c r="BK88" i="4"/>
  <c r="J1810" i="2"/>
  <c r="J563" i="2"/>
  <c r="J1542" i="2"/>
  <c r="J1866" i="2"/>
  <c r="BK256" i="2"/>
  <c r="BK1310" i="2"/>
  <c r="BK178" i="2"/>
  <c r="J1651" i="2"/>
  <c r="BK694" i="2"/>
  <c r="J1813" i="2"/>
  <c r="J1863" i="2"/>
  <c r="J181" i="2"/>
  <c r="BK1755" i="2"/>
  <c r="BK433" i="3"/>
  <c r="BK390" i="3"/>
  <c r="J372" i="3"/>
  <c r="BK194" i="3"/>
  <c r="J261" i="3"/>
  <c r="BK145" i="4"/>
  <c r="J1733" i="2"/>
  <c r="J374" i="2"/>
  <c r="J1322" i="2"/>
  <c r="BK484" i="2"/>
  <c r="J1764" i="2"/>
  <c r="BK1337" i="2"/>
  <c r="J2037" i="2"/>
  <c r="BK1890" i="2"/>
  <c r="BK353" i="2"/>
  <c r="J942" i="2"/>
  <c r="J571" i="2"/>
  <c r="J862" i="2"/>
  <c r="J643" i="2"/>
  <c r="BK974" i="2"/>
  <c r="J431" i="3"/>
  <c r="BK245" i="3"/>
  <c r="BK302" i="3"/>
  <c r="BK188" i="3"/>
  <c r="BK131" i="4"/>
  <c r="BK311" i="2"/>
  <c r="BK304" i="2"/>
  <c r="BK724" i="2"/>
  <c r="J1743" i="2"/>
  <c r="J767" i="2"/>
  <c r="J1724" i="2"/>
  <c r="J457" i="2"/>
  <c r="BK1816" i="2"/>
  <c r="J918" i="2"/>
  <c r="J1996" i="2"/>
  <c r="J950" i="2"/>
  <c r="BK1358" i="2"/>
  <c r="BK347" i="2"/>
  <c r="BK1440" i="2"/>
  <c r="J1577" i="2"/>
  <c r="BK507" i="2"/>
  <c r="BK563" i="2"/>
  <c r="BK366" i="3"/>
  <c r="BK310" i="3"/>
  <c r="J163" i="4"/>
  <c r="BK1528" i="2"/>
  <c r="J709" i="2"/>
  <c r="J1689" i="2"/>
  <c r="J541" i="2"/>
  <c r="BK1856" i="2"/>
  <c r="BK631" i="2"/>
  <c r="J1829" i="2"/>
  <c r="J1443" i="2"/>
  <c r="BK574" i="2"/>
  <c r="BK1986" i="2"/>
  <c r="J640" i="2"/>
  <c r="J1832" i="2"/>
  <c r="BK226" i="2"/>
  <c r="BK1367" i="2"/>
  <c r="J1869" i="2"/>
  <c r="J533" i="2"/>
  <c r="BK998" i="2"/>
  <c r="J1962" i="2"/>
  <c r="BK1485" i="2"/>
  <c r="BK829" i="2"/>
  <c r="J194" i="3"/>
  <c r="BK211" i="3"/>
  <c r="J211" i="3"/>
  <c r="J380" i="3"/>
  <c r="J182" i="3"/>
  <c r="BK200" i="3"/>
  <c r="J255" i="3"/>
  <c r="BK100" i="4"/>
  <c r="BK1343" i="2"/>
  <c r="J323" i="2"/>
  <c r="BK807" i="2"/>
  <c r="J380" i="2"/>
  <c r="BK1191" i="2"/>
  <c r="J980" i="2"/>
  <c r="J995" i="2"/>
  <c r="BK1158" i="2"/>
  <c r="BK322" i="3"/>
  <c r="BK170" i="3"/>
  <c r="J253" i="3"/>
  <c r="J314" i="3"/>
  <c r="J1587" i="2"/>
  <c r="BK1092" i="2"/>
  <c r="BK1539" i="2"/>
  <c r="BK1693" i="2"/>
  <c r="BK1767" i="2"/>
  <c r="J229" i="2"/>
  <c r="BK151" i="2"/>
  <c r="BK193" i="2"/>
  <c r="J425" i="3"/>
  <c r="J122" i="3"/>
  <c r="J340" i="3"/>
  <c r="J273" i="3"/>
  <c r="J137" i="4"/>
  <c r="T159" i="4" l="1"/>
  <c r="R806" i="2"/>
  <c r="P1535" i="2"/>
  <c r="BK1650" i="2"/>
  <c r="J1650" i="2" s="1"/>
  <c r="J74" i="2" s="1"/>
  <c r="T1739" i="2"/>
  <c r="R1822" i="2"/>
  <c r="BK1902" i="2"/>
  <c r="J1902" i="2" s="1"/>
  <c r="J80" i="2" s="1"/>
  <c r="T556" i="2"/>
  <c r="T737" i="2"/>
  <c r="R1506" i="2"/>
  <c r="P1626" i="2"/>
  <c r="R1739" i="2"/>
  <c r="T1859" i="2"/>
  <c r="BK806" i="2"/>
  <c r="J806" i="2" s="1"/>
  <c r="J67" i="2" s="1"/>
  <c r="BK1535" i="2"/>
  <c r="J1535" i="2" s="1"/>
  <c r="J71" i="2" s="1"/>
  <c r="BK1626" i="2"/>
  <c r="J1626" i="2" s="1"/>
  <c r="J73" i="2" s="1"/>
  <c r="BK1739" i="2"/>
  <c r="J1739" i="2" s="1"/>
  <c r="J76" i="2" s="1"/>
  <c r="T1788" i="2"/>
  <c r="P1859" i="2"/>
  <c r="R105" i="2"/>
  <c r="BK409" i="2"/>
  <c r="T506" i="2"/>
  <c r="BK664" i="2"/>
  <c r="J664" i="2" s="1"/>
  <c r="J65" i="2" s="1"/>
  <c r="BK1406" i="2"/>
  <c r="J1406" i="2" s="1"/>
  <c r="J68" i="2" s="1"/>
  <c r="R1586" i="2"/>
  <c r="R1692" i="2"/>
  <c r="R1788" i="2"/>
  <c r="BK1859" i="2"/>
  <c r="J1859" i="2" s="1"/>
  <c r="J79" i="2" s="1"/>
  <c r="BK86" i="3"/>
  <c r="BK85" i="3" s="1"/>
  <c r="J85" i="3" s="1"/>
  <c r="J60" i="3" s="1"/>
  <c r="P458" i="3"/>
  <c r="P457" i="3"/>
  <c r="P556" i="2"/>
  <c r="R737" i="2"/>
  <c r="BK1506" i="2"/>
  <c r="J1506" i="2"/>
  <c r="J69" i="2" s="1"/>
  <c r="R1626" i="2"/>
  <c r="BK1954" i="2"/>
  <c r="BK1937" i="2" s="1"/>
  <c r="J1937" i="2" s="1"/>
  <c r="J82" i="2" s="1"/>
  <c r="BK414" i="3"/>
  <c r="J414" i="3" s="1"/>
  <c r="J62" i="3" s="1"/>
  <c r="BK105" i="2"/>
  <c r="J105" i="2" s="1"/>
  <c r="J61" i="2" s="1"/>
  <c r="T409" i="2"/>
  <c r="BK506" i="2"/>
  <c r="J506" i="2" s="1"/>
  <c r="J63" i="2" s="1"/>
  <c r="R664" i="2"/>
  <c r="P1406" i="2"/>
  <c r="BK1586" i="2"/>
  <c r="J1586" i="2" s="1"/>
  <c r="J72" i="2" s="1"/>
  <c r="BK1692" i="2"/>
  <c r="J1692" i="2" s="1"/>
  <c r="J75" i="2" s="1"/>
  <c r="BK1788" i="2"/>
  <c r="J1788" i="2" s="1"/>
  <c r="J77" i="2" s="1"/>
  <c r="T1822" i="2"/>
  <c r="R1902" i="2"/>
  <c r="R86" i="3"/>
  <c r="R85" i="3" s="1"/>
  <c r="R84" i="3" s="1"/>
  <c r="R458" i="3"/>
  <c r="R457" i="3"/>
  <c r="P806" i="2"/>
  <c r="P1506" i="2"/>
  <c r="P1650" i="2"/>
  <c r="R1954" i="2"/>
  <c r="R1937" i="2" s="1"/>
  <c r="R1927" i="2" s="1"/>
  <c r="T414" i="3"/>
  <c r="T105" i="2"/>
  <c r="BK556" i="2"/>
  <c r="J556" i="2" s="1"/>
  <c r="J64" i="2" s="1"/>
  <c r="BK737" i="2"/>
  <c r="J737" i="2" s="1"/>
  <c r="J66" i="2" s="1"/>
  <c r="T1535" i="2"/>
  <c r="P1692" i="2"/>
  <c r="P1822" i="2"/>
  <c r="P1902" i="2"/>
  <c r="T806" i="2"/>
  <c r="T1506" i="2"/>
  <c r="R1650" i="2"/>
  <c r="P1954" i="2"/>
  <c r="P1937" i="2" s="1"/>
  <c r="P1927" i="2" s="1"/>
  <c r="P86" i="3"/>
  <c r="P85" i="3" s="1"/>
  <c r="R414" i="3"/>
  <c r="T458" i="3"/>
  <c r="T457" i="3" s="1"/>
  <c r="R90" i="4"/>
  <c r="BK118" i="4"/>
  <c r="J118" i="4" s="1"/>
  <c r="J62" i="4" s="1"/>
  <c r="T118" i="4"/>
  <c r="P124" i="4"/>
  <c r="BK134" i="4"/>
  <c r="J134" i="4" s="1"/>
  <c r="J64" i="4" s="1"/>
  <c r="R134" i="4"/>
  <c r="BK149" i="4"/>
  <c r="J149" i="4" s="1"/>
  <c r="J65" i="4" s="1"/>
  <c r="R149" i="4"/>
  <c r="P105" i="2"/>
  <c r="R409" i="2"/>
  <c r="P506" i="2"/>
  <c r="T664" i="2"/>
  <c r="R1406" i="2"/>
  <c r="P1586" i="2"/>
  <c r="T1626" i="2"/>
  <c r="P1739" i="2"/>
  <c r="T1954" i="2"/>
  <c r="T1937" i="2" s="1"/>
  <c r="T1927" i="2" s="1"/>
  <c r="T86" i="3"/>
  <c r="T85" i="3" s="1"/>
  <c r="BK458" i="3"/>
  <c r="BK457" i="3" s="1"/>
  <c r="J457" i="3" s="1"/>
  <c r="J63" i="3" s="1"/>
  <c r="J458" i="3"/>
  <c r="J64" i="3" s="1"/>
  <c r="P90" i="4"/>
  <c r="P118" i="4"/>
  <c r="P134" i="4"/>
  <c r="P159" i="4"/>
  <c r="P409" i="2"/>
  <c r="R506" i="2"/>
  <c r="P664" i="2"/>
  <c r="T1406" i="2"/>
  <c r="T1586" i="2"/>
  <c r="T1692" i="2"/>
  <c r="P1788" i="2"/>
  <c r="R1859" i="2"/>
  <c r="P414" i="3"/>
  <c r="BK90" i="4"/>
  <c r="J90" i="4"/>
  <c r="J61" i="4" s="1"/>
  <c r="T90" i="4"/>
  <c r="R118" i="4"/>
  <c r="BK124" i="4"/>
  <c r="J124" i="4" s="1"/>
  <c r="J63" i="4" s="1"/>
  <c r="R124" i="4"/>
  <c r="T124" i="4"/>
  <c r="T134" i="4"/>
  <c r="P149" i="4"/>
  <c r="T149" i="4"/>
  <c r="BK159" i="4"/>
  <c r="J159" i="4"/>
  <c r="J66" i="4" s="1"/>
  <c r="R159" i="4"/>
  <c r="R556" i="2"/>
  <c r="P737" i="2"/>
  <c r="R1535" i="2"/>
  <c r="T1650" i="2"/>
  <c r="BK1822" i="2"/>
  <c r="J1822" i="2" s="1"/>
  <c r="J78" i="2" s="1"/>
  <c r="T1902" i="2"/>
  <c r="F82" i="4"/>
  <c r="BE88" i="4"/>
  <c r="BE103" i="4"/>
  <c r="BE115" i="4"/>
  <c r="E48" i="4"/>
  <c r="J55" i="4"/>
  <c r="BE94" i="4"/>
  <c r="BE112" i="4"/>
  <c r="BE119" i="4"/>
  <c r="J52" i="4"/>
  <c r="F83" i="4"/>
  <c r="BE143" i="4"/>
  <c r="BE147" i="4"/>
  <c r="BE97" i="4"/>
  <c r="BE109" i="4"/>
  <c r="BE122" i="4"/>
  <c r="BE131" i="4"/>
  <c r="BE139" i="4"/>
  <c r="J54" i="4"/>
  <c r="BE91" i="4"/>
  <c r="BE106" i="4"/>
  <c r="BE128" i="4"/>
  <c r="BE135" i="4"/>
  <c r="BE137" i="4"/>
  <c r="BE150" i="4"/>
  <c r="BE153" i="4"/>
  <c r="BE100" i="4"/>
  <c r="BE125" i="4"/>
  <c r="BE141" i="4"/>
  <c r="BE145" i="4"/>
  <c r="BE163" i="4"/>
  <c r="BE160" i="4"/>
  <c r="BE156" i="4"/>
  <c r="BE449" i="3"/>
  <c r="BE451" i="3"/>
  <c r="BE209" i="3"/>
  <c r="BE211" i="3"/>
  <c r="BE213" i="3"/>
  <c r="BE259" i="3"/>
  <c r="BE263" i="3"/>
  <c r="BE267" i="3"/>
  <c r="BE294" i="3"/>
  <c r="BE322" i="3"/>
  <c r="J52" i="3"/>
  <c r="F80" i="3"/>
  <c r="BE122" i="3"/>
  <c r="BE156" i="3"/>
  <c r="BE158" i="3"/>
  <c r="BE176" i="3"/>
  <c r="J54" i="3"/>
  <c r="BE97" i="3"/>
  <c r="BE99" i="3"/>
  <c r="BE105" i="3"/>
  <c r="BE144" i="3"/>
  <c r="BE162" i="3"/>
  <c r="BE166" i="3"/>
  <c r="BE249" i="3"/>
  <c r="BE255" i="3"/>
  <c r="BE275" i="3"/>
  <c r="BE292" i="3"/>
  <c r="BE306" i="3"/>
  <c r="BE316" i="3"/>
  <c r="BE338" i="3"/>
  <c r="BE346" i="3"/>
  <c r="BE358" i="3"/>
  <c r="BE360" i="3"/>
  <c r="BE370" i="3"/>
  <c r="BE382" i="3"/>
  <c r="BE384" i="3"/>
  <c r="BE417" i="3"/>
  <c r="BE437" i="3"/>
  <c r="BE455" i="3"/>
  <c r="BE459" i="3"/>
  <c r="BE461" i="3"/>
  <c r="BE463" i="3"/>
  <c r="E74" i="3"/>
  <c r="F81" i="3"/>
  <c r="BE109" i="3"/>
  <c r="BE111" i="3"/>
  <c r="BE127" i="3"/>
  <c r="BE129" i="3"/>
  <c r="BE174" i="3"/>
  <c r="BE190" i="3"/>
  <c r="BE202" i="3"/>
  <c r="BE247" i="3"/>
  <c r="BE271" i="3"/>
  <c r="BE279" i="3"/>
  <c r="BE282" i="3"/>
  <c r="BE298" i="3"/>
  <c r="BE314" i="3"/>
  <c r="BE332" i="3"/>
  <c r="BE334" i="3"/>
  <c r="BE336" i="3"/>
  <c r="BE350" i="3"/>
  <c r="BE366" i="3"/>
  <c r="BE196" i="3"/>
  <c r="BE200" i="3"/>
  <c r="BE220" i="3"/>
  <c r="BE225" i="3"/>
  <c r="BE227" i="3"/>
  <c r="BE229" i="3"/>
  <c r="BE233" i="3"/>
  <c r="BE235" i="3"/>
  <c r="BE237" i="3"/>
  <c r="BE239" i="3"/>
  <c r="BE245" i="3"/>
  <c r="BE277" i="3"/>
  <c r="BE286" i="3"/>
  <c r="BE302" i="3"/>
  <c r="BE318" i="3"/>
  <c r="BE320" i="3"/>
  <c r="BE326" i="3"/>
  <c r="BE352" i="3"/>
  <c r="BE372" i="3"/>
  <c r="BE376" i="3"/>
  <c r="BE431" i="3"/>
  <c r="BE433" i="3"/>
  <c r="BE435" i="3"/>
  <c r="J55" i="3"/>
  <c r="BE91" i="3"/>
  <c r="BE93" i="3"/>
  <c r="BE107" i="3"/>
  <c r="BE136" i="3"/>
  <c r="BE180" i="3"/>
  <c r="BE184" i="3"/>
  <c r="BE194" i="3"/>
  <c r="BE198" i="3"/>
  <c r="BE204" i="3"/>
  <c r="BE257" i="3"/>
  <c r="BE261" i="3"/>
  <c r="BE269" i="3"/>
  <c r="BE284" i="3"/>
  <c r="BE304" i="3"/>
  <c r="BE328" i="3"/>
  <c r="BE362" i="3"/>
  <c r="BE386" i="3"/>
  <c r="BE388" i="3"/>
  <c r="BE392" i="3"/>
  <c r="BE423" i="3"/>
  <c r="BE441" i="3"/>
  <c r="BE186" i="3"/>
  <c r="BE192" i="3"/>
  <c r="BE265" i="3"/>
  <c r="BE330" i="3"/>
  <c r="BE342" i="3"/>
  <c r="BE344" i="3"/>
  <c r="BE356" i="3"/>
  <c r="BE368" i="3"/>
  <c r="BE374" i="3"/>
  <c r="BE404" i="3"/>
  <c r="BE419" i="3"/>
  <c r="BE87" i="3"/>
  <c r="BE103" i="3"/>
  <c r="BE142" i="3"/>
  <c r="BE164" i="3"/>
  <c r="BE168" i="3"/>
  <c r="BE182" i="3"/>
  <c r="BE207" i="3"/>
  <c r="BE215" i="3"/>
  <c r="BE223" i="3"/>
  <c r="BE231" i="3"/>
  <c r="BE273" i="3"/>
  <c r="BE296" i="3"/>
  <c r="BE300" i="3"/>
  <c r="BE308" i="3"/>
  <c r="BE340" i="3"/>
  <c r="BE390" i="3"/>
  <c r="BE406" i="3"/>
  <c r="BE408" i="3"/>
  <c r="BE412" i="3"/>
  <c r="BE421" i="3"/>
  <c r="BE429" i="3"/>
  <c r="BE89" i="3"/>
  <c r="BE150" i="3"/>
  <c r="BE154" i="3"/>
  <c r="BE289" i="3"/>
  <c r="BE310" i="3"/>
  <c r="BE348" i="3"/>
  <c r="BE354" i="3"/>
  <c r="BE402" i="3"/>
  <c r="BE410" i="3"/>
  <c r="BE445" i="3"/>
  <c r="BE453" i="3"/>
  <c r="BE95" i="3"/>
  <c r="BE101" i="3"/>
  <c r="BE113" i="3"/>
  <c r="BE119" i="3"/>
  <c r="BE132" i="3"/>
  <c r="BE134" i="3"/>
  <c r="BE170" i="3"/>
  <c r="BE241" i="3"/>
  <c r="BE243" i="3"/>
  <c r="BE312" i="3"/>
  <c r="BE324" i="3"/>
  <c r="BE394" i="3"/>
  <c r="BE396" i="3"/>
  <c r="BE398" i="3"/>
  <c r="BE400" i="3"/>
  <c r="BE427" i="3"/>
  <c r="BE116" i="3"/>
  <c r="BE125" i="3"/>
  <c r="BE138" i="3"/>
  <c r="BE140" i="3"/>
  <c r="BE147" i="3"/>
  <c r="BE152" i="3"/>
  <c r="BE160" i="3"/>
  <c r="BE172" i="3"/>
  <c r="BE178" i="3"/>
  <c r="BE188" i="3"/>
  <c r="BE217" i="3"/>
  <c r="BE251" i="3"/>
  <c r="BE253" i="3"/>
  <c r="BE364" i="3"/>
  <c r="BE378" i="3"/>
  <c r="BE380" i="3"/>
  <c r="BE415" i="3"/>
  <c r="BE425" i="3"/>
  <c r="BE439" i="3"/>
  <c r="BE443" i="3"/>
  <c r="BE447" i="3"/>
  <c r="F55" i="2"/>
  <c r="J99" i="2"/>
  <c r="BE124" i="2"/>
  <c r="BE127" i="2"/>
  <c r="BE151" i="2"/>
  <c r="BE163" i="2"/>
  <c r="BE178" i="2"/>
  <c r="BE199" i="2"/>
  <c r="BE205" i="2"/>
  <c r="BE316" i="2"/>
  <c r="BE451" i="2"/>
  <c r="BE466" i="2"/>
  <c r="BE544" i="2"/>
  <c r="BE550" i="2"/>
  <c r="BE643" i="2"/>
  <c r="BE649" i="2"/>
  <c r="BE677" i="2"/>
  <c r="BE686" i="2"/>
  <c r="BE749" i="2"/>
  <c r="BE761" i="2"/>
  <c r="BE797" i="2"/>
  <c r="BE810" i="2"/>
  <c r="BE837" i="2"/>
  <c r="BE902" i="2"/>
  <c r="BE1010" i="2"/>
  <c r="BE1022" i="2"/>
  <c r="BE1046" i="2"/>
  <c r="BE1090" i="2"/>
  <c r="BE1239" i="2"/>
  <c r="BE1296" i="2"/>
  <c r="BE1301" i="2"/>
  <c r="BE1316" i="2"/>
  <c r="BE1334" i="2"/>
  <c r="BE1346" i="2"/>
  <c r="BE1449" i="2"/>
  <c r="BE1467" i="2"/>
  <c r="BE1536" i="2"/>
  <c r="BE1563" i="2"/>
  <c r="BE1574" i="2"/>
  <c r="BE1595" i="2"/>
  <c r="BE1693" i="2"/>
  <c r="BE1733" i="2"/>
  <c r="BE1798" i="2"/>
  <c r="BE1872" i="2"/>
  <c r="BE1896" i="2"/>
  <c r="BE1970" i="2"/>
  <c r="BE2010" i="2"/>
  <c r="BE2043" i="2"/>
  <c r="BE335" i="2"/>
  <c r="BE368" i="2"/>
  <c r="BE380" i="2"/>
  <c r="BE406" i="2"/>
  <c r="BE416" i="2"/>
  <c r="BE419" i="2"/>
  <c r="BE422" i="2"/>
  <c r="BE425" i="2"/>
  <c r="BE454" i="2"/>
  <c r="BE521" i="2"/>
  <c r="BE541" i="2"/>
  <c r="BE592" i="2"/>
  <c r="BE603" i="2"/>
  <c r="BE640" i="2"/>
  <c r="BE680" i="2"/>
  <c r="BE697" i="2"/>
  <c r="BE699" i="2"/>
  <c r="BE724" i="2"/>
  <c r="BE738" i="2"/>
  <c r="BE767" i="2"/>
  <c r="BE813" i="2"/>
  <c r="BE835" i="2"/>
  <c r="BE850" i="2"/>
  <c r="BE862" i="2"/>
  <c r="BE880" i="2"/>
  <c r="BE913" i="2"/>
  <c r="BE929" i="2"/>
  <c r="BE1037" i="2"/>
  <c r="BE1088" i="2"/>
  <c r="BE1101" i="2"/>
  <c r="BE1116" i="2"/>
  <c r="BE1137" i="2"/>
  <c r="BE1233" i="2"/>
  <c r="BE1278" i="2"/>
  <c r="BE1284" i="2"/>
  <c r="BE1290" i="2"/>
  <c r="BE1561" i="2"/>
  <c r="BE1627" i="2"/>
  <c r="BE1654" i="2"/>
  <c r="BE1686" i="2"/>
  <c r="BE1704" i="2"/>
  <c r="BE1736" i="2"/>
  <c r="BE1740" i="2"/>
  <c r="BE1789" i="2"/>
  <c r="BE1878" i="2"/>
  <c r="BE1881" i="2"/>
  <c r="BE1884" i="2"/>
  <c r="BE1887" i="2"/>
  <c r="BE1931" i="2"/>
  <c r="BE1934" i="2"/>
  <c r="BE1948" i="2"/>
  <c r="BE1988" i="2"/>
  <c r="BE1994" i="2"/>
  <c r="BE2004" i="2"/>
  <c r="BE2008" i="2"/>
  <c r="BE2023" i="2"/>
  <c r="E48" i="2"/>
  <c r="J55" i="2"/>
  <c r="BE160" i="2"/>
  <c r="BE169" i="2"/>
  <c r="BE184" i="2"/>
  <c r="BE217" i="2"/>
  <c r="BE229" i="2"/>
  <c r="BE301" i="2"/>
  <c r="BE371" i="2"/>
  <c r="BE442" i="2"/>
  <c r="BE463" i="2"/>
  <c r="BE501" i="2"/>
  <c r="BE507" i="2"/>
  <c r="BE628" i="2"/>
  <c r="BE634" i="2"/>
  <c r="BE689" i="2"/>
  <c r="BE701" i="2"/>
  <c r="BE703" i="2"/>
  <c r="BE730" i="2"/>
  <c r="BE807" i="2"/>
  <c r="BE817" i="2"/>
  <c r="BE841" i="2"/>
  <c r="BE873" i="2"/>
  <c r="BE894" i="2"/>
  <c r="BE950" i="2"/>
  <c r="BE980" i="2"/>
  <c r="BE986" i="2"/>
  <c r="BE1049" i="2"/>
  <c r="BE1067" i="2"/>
  <c r="BE1125" i="2"/>
  <c r="BE1173" i="2"/>
  <c r="BE1197" i="2"/>
  <c r="BE1227" i="2"/>
  <c r="BE1269" i="2"/>
  <c r="BE1307" i="2"/>
  <c r="BE1349" i="2"/>
  <c r="BE1364" i="2"/>
  <c r="BE1458" i="2"/>
  <c r="BE1500" i="2"/>
  <c r="BE1507" i="2"/>
  <c r="BE1519" i="2"/>
  <c r="BE1665" i="2"/>
  <c r="BE1696" i="2"/>
  <c r="BE1758" i="2"/>
  <c r="BE1776" i="2"/>
  <c r="BE1804" i="2"/>
  <c r="BE1823" i="2"/>
  <c r="BE1838" i="2"/>
  <c r="BE1860" i="2"/>
  <c r="BE1875" i="2"/>
  <c r="BE1899" i="2"/>
  <c r="BE1903" i="2"/>
  <c r="BE1906" i="2"/>
  <c r="BE1912" i="2"/>
  <c r="BE1938" i="2"/>
  <c r="BE1968" i="2"/>
  <c r="BE1972" i="2"/>
  <c r="BE1980" i="2"/>
  <c r="BE1984" i="2"/>
  <c r="BE2012" i="2"/>
  <c r="BE181" i="2"/>
  <c r="BE271" i="2"/>
  <c r="BE326" i="2"/>
  <c r="BE386" i="2"/>
  <c r="BE518" i="2"/>
  <c r="BE652" i="2"/>
  <c r="BE658" i="2"/>
  <c r="BE694" i="2"/>
  <c r="BE705" i="2"/>
  <c r="BE709" i="2"/>
  <c r="BE721" i="2"/>
  <c r="BE785" i="2"/>
  <c r="BE794" i="2"/>
  <c r="BE803" i="2"/>
  <c r="BE831" i="2"/>
  <c r="BE847" i="2"/>
  <c r="BE853" i="2"/>
  <c r="BE962" i="2"/>
  <c r="BE974" i="2"/>
  <c r="BE992" i="2"/>
  <c r="BE1001" i="2"/>
  <c r="BE1025" i="2"/>
  <c r="BE1028" i="2"/>
  <c r="BE1043" i="2"/>
  <c r="BE1058" i="2"/>
  <c r="BE1079" i="2"/>
  <c r="BE1113" i="2"/>
  <c r="BE1155" i="2"/>
  <c r="BE1191" i="2"/>
  <c r="BE1194" i="2"/>
  <c r="BE1212" i="2"/>
  <c r="BE1275" i="2"/>
  <c r="BE1355" i="2"/>
  <c r="BE1373" i="2"/>
  <c r="BE1388" i="2"/>
  <c r="BE1400" i="2"/>
  <c r="BE1407" i="2"/>
  <c r="BE1428" i="2"/>
  <c r="BE1437" i="2"/>
  <c r="BE1455" i="2"/>
  <c r="BE1476" i="2"/>
  <c r="BE1497" i="2"/>
  <c r="BE1601" i="2"/>
  <c r="BE1613" i="2"/>
  <c r="BE1727" i="2"/>
  <c r="BE1764" i="2"/>
  <c r="BE1773" i="2"/>
  <c r="BE1801" i="2"/>
  <c r="BE1853" i="2"/>
  <c r="BE193" i="2"/>
  <c r="BE215" i="2"/>
  <c r="BE238" i="2"/>
  <c r="BE256" i="2"/>
  <c r="BE277" i="2"/>
  <c r="BE289" i="2"/>
  <c r="BE314" i="2"/>
  <c r="BE329" i="2"/>
  <c r="BE338" i="2"/>
  <c r="BE359" i="2"/>
  <c r="BE391" i="2"/>
  <c r="BE481" i="2"/>
  <c r="BE510" i="2"/>
  <c r="BE557" i="2"/>
  <c r="BE582" i="2"/>
  <c r="BE585" i="2"/>
  <c r="BE588" i="2"/>
  <c r="BE631" i="2"/>
  <c r="BE661" i="2"/>
  <c r="BE683" i="2"/>
  <c r="BE735" i="2"/>
  <c r="BE791" i="2"/>
  <c r="BE886" i="2"/>
  <c r="BE899" i="2"/>
  <c r="BE918" i="2"/>
  <c r="BE1004" i="2"/>
  <c r="BE1016" i="2"/>
  <c r="BE1085" i="2"/>
  <c r="BE1092" i="2"/>
  <c r="BE1161" i="2"/>
  <c r="BE1167" i="2"/>
  <c r="BE1170" i="2"/>
  <c r="BE1224" i="2"/>
  <c r="BE1281" i="2"/>
  <c r="BE1319" i="2"/>
  <c r="BE1328" i="2"/>
  <c r="BE1461" i="2"/>
  <c r="BE1482" i="2"/>
  <c r="BE1485" i="2"/>
  <c r="BE1513" i="2"/>
  <c r="BE1525" i="2"/>
  <c r="BE1528" i="2"/>
  <c r="BE1539" i="2"/>
  <c r="BE1555" i="2"/>
  <c r="BE1566" i="2"/>
  <c r="BE1587" i="2"/>
  <c r="BE1607" i="2"/>
  <c r="BE1615" i="2"/>
  <c r="BE1644" i="2"/>
  <c r="BE1668" i="2"/>
  <c r="BE1724" i="2"/>
  <c r="BE1835" i="2"/>
  <c r="BE1915" i="2"/>
  <c r="BE1944" i="2"/>
  <c r="BE1957" i="2"/>
  <c r="BE1976" i="2"/>
  <c r="BE1990" i="2"/>
  <c r="BE2018" i="2"/>
  <c r="BE2037" i="2"/>
  <c r="F99" i="2"/>
  <c r="BE142" i="2"/>
  <c r="BE175" i="2"/>
  <c r="BE211" i="2"/>
  <c r="BE220" i="2"/>
  <c r="BE262" i="2"/>
  <c r="BE274" i="2"/>
  <c r="BE286" i="2"/>
  <c r="BE439" i="2"/>
  <c r="BE469" i="2"/>
  <c r="BE498" i="2"/>
  <c r="BE600" i="2"/>
  <c r="BE622" i="2"/>
  <c r="BE741" i="2"/>
  <c r="BE755" i="2"/>
  <c r="BE758" i="2"/>
  <c r="BE819" i="2"/>
  <c r="BE827" i="2"/>
  <c r="BE878" i="2"/>
  <c r="BE891" i="2"/>
  <c r="BE916" i="2"/>
  <c r="BE934" i="2"/>
  <c r="BE938" i="2"/>
  <c r="BE940" i="2"/>
  <c r="BE942" i="2"/>
  <c r="BE953" i="2"/>
  <c r="BE971" i="2"/>
  <c r="BE977" i="2"/>
  <c r="BE1031" i="2"/>
  <c r="BE1040" i="2"/>
  <c r="BE1073" i="2"/>
  <c r="BE1134" i="2"/>
  <c r="BE1149" i="2"/>
  <c r="BE1200" i="2"/>
  <c r="BE1209" i="2"/>
  <c r="BE1215" i="2"/>
  <c r="BE1230" i="2"/>
  <c r="BE1245" i="2"/>
  <c r="BE1254" i="2"/>
  <c r="BE1287" i="2"/>
  <c r="BE1376" i="2"/>
  <c r="BE1382" i="2"/>
  <c r="BE1394" i="2"/>
  <c r="BE1410" i="2"/>
  <c r="BE1434" i="2"/>
  <c r="BE1503" i="2"/>
  <c r="BE1544" i="2"/>
  <c r="BE1546" i="2"/>
  <c r="BE1549" i="2"/>
  <c r="BE1552" i="2"/>
  <c r="BE1583" i="2"/>
  <c r="BE1590" i="2"/>
  <c r="BE1592" i="2"/>
  <c r="BE1659" i="2"/>
  <c r="BE1677" i="2"/>
  <c r="BE1707" i="2"/>
  <c r="BE1746" i="2"/>
  <c r="BE1752" i="2"/>
  <c r="BE1782" i="2"/>
  <c r="BE1813" i="2"/>
  <c r="BE1856" i="2"/>
  <c r="BE1866" i="2"/>
  <c r="BE1890" i="2"/>
  <c r="BE1893" i="2"/>
  <c r="BE1909" i="2"/>
  <c r="BE1918" i="2"/>
  <c r="BE1921" i="2"/>
  <c r="BE1924" i="2"/>
  <c r="BE1928" i="2"/>
  <c r="BE1940" i="2"/>
  <c r="BE1942" i="2"/>
  <c r="BE1946" i="2"/>
  <c r="BE1950" i="2"/>
  <c r="BE1952" i="2"/>
  <c r="BE1955" i="2"/>
  <c r="BE1959" i="2"/>
  <c r="BE1962" i="2"/>
  <c r="BE1965" i="2"/>
  <c r="BE1974" i="2"/>
  <c r="BE1978" i="2"/>
  <c r="BE1982" i="2"/>
  <c r="BE1986" i="2"/>
  <c r="BE1992" i="2"/>
  <c r="BE1996" i="2"/>
  <c r="BE1998" i="2"/>
  <c r="BE2000" i="2"/>
  <c r="BE2002" i="2"/>
  <c r="BE2006" i="2"/>
  <c r="BE2014" i="2"/>
  <c r="BE2016" i="2"/>
  <c r="BE2020" i="2"/>
  <c r="BE2026" i="2"/>
  <c r="BE2029" i="2"/>
  <c r="BE2032" i="2"/>
  <c r="BE2035" i="2"/>
  <c r="BE2039" i="2"/>
  <c r="BE2041" i="2"/>
  <c r="BE121" i="2"/>
  <c r="BE145" i="2"/>
  <c r="BE196" i="2"/>
  <c r="BE202" i="2"/>
  <c r="BE307" i="2"/>
  <c r="BE323" i="2"/>
  <c r="BE332" i="2"/>
  <c r="BE374" i="2"/>
  <c r="BE400" i="2"/>
  <c r="BE445" i="2"/>
  <c r="BE472" i="2"/>
  <c r="BE484" i="2"/>
  <c r="BE487" i="2"/>
  <c r="BE490" i="2"/>
  <c r="BE493" i="2"/>
  <c r="BE533" i="2"/>
  <c r="BE547" i="2"/>
  <c r="BE574" i="2"/>
  <c r="BE594" i="2"/>
  <c r="BE597" i="2"/>
  <c r="BE606" i="2"/>
  <c r="BE612" i="2"/>
  <c r="BE637" i="2"/>
  <c r="BE668" i="2"/>
  <c r="BE674" i="2"/>
  <c r="BE707" i="2"/>
  <c r="BE718" i="2"/>
  <c r="BE839" i="2"/>
  <c r="BE856" i="2"/>
  <c r="BE871" i="2"/>
  <c r="BE908" i="2"/>
  <c r="BE924" i="2"/>
  <c r="BE932" i="2"/>
  <c r="BE947" i="2"/>
  <c r="BE965" i="2"/>
  <c r="BE1064" i="2"/>
  <c r="BE1082" i="2"/>
  <c r="BE1107" i="2"/>
  <c r="BE1119" i="2"/>
  <c r="BE1128" i="2"/>
  <c r="BE1179" i="2"/>
  <c r="BE1182" i="2"/>
  <c r="BE1185" i="2"/>
  <c r="BE1218" i="2"/>
  <c r="BE1263" i="2"/>
  <c r="BE1304" i="2"/>
  <c r="BE1313" i="2"/>
  <c r="BE1331" i="2"/>
  <c r="BE1385" i="2"/>
  <c r="BE1422" i="2"/>
  <c r="BE1522" i="2"/>
  <c r="BE1531" i="2"/>
  <c r="BE1618" i="2"/>
  <c r="BE1623" i="2"/>
  <c r="BE1630" i="2"/>
  <c r="BE1641" i="2"/>
  <c r="BE1651" i="2"/>
  <c r="BE1674" i="2"/>
  <c r="BE1683" i="2"/>
  <c r="BE1689" i="2"/>
  <c r="BE1713" i="2"/>
  <c r="BE1718" i="2"/>
  <c r="BE1743" i="2"/>
  <c r="BE1761" i="2"/>
  <c r="BE1792" i="2"/>
  <c r="BE1795" i="2"/>
  <c r="BE1807" i="2"/>
  <c r="BE1810" i="2"/>
  <c r="BE1826" i="2"/>
  <c r="BE1863" i="2"/>
  <c r="BE1869" i="2"/>
  <c r="J97" i="2"/>
  <c r="BE130" i="2"/>
  <c r="BE139" i="2"/>
  <c r="BE154" i="2"/>
  <c r="BE172" i="2"/>
  <c r="BE226" i="2"/>
  <c r="BE235" i="2"/>
  <c r="BE244" i="2"/>
  <c r="BE250" i="2"/>
  <c r="BE283" i="2"/>
  <c r="BE292" i="2"/>
  <c r="BE295" i="2"/>
  <c r="BE320" i="2"/>
  <c r="BE353" i="2"/>
  <c r="BE377" i="2"/>
  <c r="BE448" i="2"/>
  <c r="BE478" i="2"/>
  <c r="BE527" i="2"/>
  <c r="BE530" i="2"/>
  <c r="BE536" i="2"/>
  <c r="BE566" i="2"/>
  <c r="BE571" i="2"/>
  <c r="BE590" i="2"/>
  <c r="BE616" i="2"/>
  <c r="BE883" i="2"/>
  <c r="BE889" i="2"/>
  <c r="BE905" i="2"/>
  <c r="BE944" i="2"/>
  <c r="BE983" i="2"/>
  <c r="BE998" i="2"/>
  <c r="BE1013" i="2"/>
  <c r="BE1019" i="2"/>
  <c r="BE1140" i="2"/>
  <c r="BE1158" i="2"/>
  <c r="BE1176" i="2"/>
  <c r="BE1221" i="2"/>
  <c r="BE1248" i="2"/>
  <c r="BE1257" i="2"/>
  <c r="BE1272" i="2"/>
  <c r="BE1358" i="2"/>
  <c r="BE1370" i="2"/>
  <c r="BE1379" i="2"/>
  <c r="BE1391" i="2"/>
  <c r="BE1397" i="2"/>
  <c r="BE1403" i="2"/>
  <c r="BE1431" i="2"/>
  <c r="BE1443" i="2"/>
  <c r="BE1494" i="2"/>
  <c r="BE1516" i="2"/>
  <c r="BE1568" i="2"/>
  <c r="BE1580" i="2"/>
  <c r="BE1598" i="2"/>
  <c r="BE1604" i="2"/>
  <c r="BE1620" i="2"/>
  <c r="BE1779" i="2"/>
  <c r="BE1816" i="2"/>
  <c r="BE1844" i="2"/>
  <c r="BE1850" i="2"/>
  <c r="BE190" i="2"/>
  <c r="BE232" i="2"/>
  <c r="BE280" i="2"/>
  <c r="BE304" i="2"/>
  <c r="BE309" i="2"/>
  <c r="BE388" i="2"/>
  <c r="BE397" i="2"/>
  <c r="BE460" i="2"/>
  <c r="BE504" i="2"/>
  <c r="BE524" i="2"/>
  <c r="BE553" i="2"/>
  <c r="BE563" i="2"/>
  <c r="BE576" i="2"/>
  <c r="BE609" i="2"/>
  <c r="BE646" i="2"/>
  <c r="BE671" i="2"/>
  <c r="BE692" i="2"/>
  <c r="BE733" i="2"/>
  <c r="BE744" i="2"/>
  <c r="BE773" i="2"/>
  <c r="BE821" i="2"/>
  <c r="BE829" i="2"/>
  <c r="BE844" i="2"/>
  <c r="BE859" i="2"/>
  <c r="BE995" i="2"/>
  <c r="BE1034" i="2"/>
  <c r="BE1055" i="2"/>
  <c r="BE1098" i="2"/>
  <c r="BE1110" i="2"/>
  <c r="BE1152" i="2"/>
  <c r="BE1206" i="2"/>
  <c r="BE1260" i="2"/>
  <c r="BE1266" i="2"/>
  <c r="BE1293" i="2"/>
  <c r="BE1299" i="2"/>
  <c r="BE1337" i="2"/>
  <c r="BE1343" i="2"/>
  <c r="BE1413" i="2"/>
  <c r="BE1419" i="2"/>
  <c r="BE1425" i="2"/>
  <c r="BE1446" i="2"/>
  <c r="BE1470" i="2"/>
  <c r="BE1473" i="2"/>
  <c r="BE1488" i="2"/>
  <c r="BE1558" i="2"/>
  <c r="BE1610" i="2"/>
  <c r="BE1632" i="2"/>
  <c r="BE1635" i="2"/>
  <c r="BE1657" i="2"/>
  <c r="BE1699" i="2"/>
  <c r="BE1716" i="2"/>
  <c r="BE1721" i="2"/>
  <c r="BE1749" i="2"/>
  <c r="BE1755" i="2"/>
  <c r="BE1767" i="2"/>
  <c r="BE1770" i="2"/>
  <c r="BE1819" i="2"/>
  <c r="BE1847" i="2"/>
  <c r="BE208" i="2"/>
  <c r="BE247" i="2"/>
  <c r="BE259" i="2"/>
  <c r="BE265" i="2"/>
  <c r="BE268" i="2"/>
  <c r="BE311" i="2"/>
  <c r="BE344" i="2"/>
  <c r="BE350" i="2"/>
  <c r="BE362" i="2"/>
  <c r="BE365" i="2"/>
  <c r="BE383" i="2"/>
  <c r="BE410" i="2"/>
  <c r="BE413" i="2"/>
  <c r="BE427" i="2"/>
  <c r="BE430" i="2"/>
  <c r="BE436" i="2"/>
  <c r="BE457" i="2"/>
  <c r="BE513" i="2"/>
  <c r="BE516" i="2"/>
  <c r="BE568" i="2"/>
  <c r="BE579" i="2"/>
  <c r="BE620" i="2"/>
  <c r="BE625" i="2"/>
  <c r="BE712" i="2"/>
  <c r="BE715" i="2"/>
  <c r="BE727" i="2"/>
  <c r="BE746" i="2"/>
  <c r="BE752" i="2"/>
  <c r="BE776" i="2"/>
  <c r="BE779" i="2"/>
  <c r="BE788" i="2"/>
  <c r="BE815" i="2"/>
  <c r="BE823" i="2"/>
  <c r="BE825" i="2"/>
  <c r="BE833" i="2"/>
  <c r="BE865" i="2"/>
  <c r="BE868" i="2"/>
  <c r="BE876" i="2"/>
  <c r="BE896" i="2"/>
  <c r="BE911" i="2"/>
  <c r="BE921" i="2"/>
  <c r="BE926" i="2"/>
  <c r="BE936" i="2"/>
  <c r="BE956" i="2"/>
  <c r="BE968" i="2"/>
  <c r="BE989" i="2"/>
  <c r="BE1007" i="2"/>
  <c r="BE1052" i="2"/>
  <c r="BE1061" i="2"/>
  <c r="BE1076" i="2"/>
  <c r="BE1095" i="2"/>
  <c r="BE1122" i="2"/>
  <c r="BE1146" i="2"/>
  <c r="BE1164" i="2"/>
  <c r="BE1236" i="2"/>
  <c r="BE1310" i="2"/>
  <c r="BE1510" i="2"/>
  <c r="BE1542" i="2"/>
  <c r="BE1571" i="2"/>
  <c r="BE1577" i="2"/>
  <c r="BE1638" i="2"/>
  <c r="BE1662" i="2"/>
  <c r="BE1680" i="2"/>
  <c r="BE1785" i="2"/>
  <c r="BE118" i="2"/>
  <c r="BE136" i="2"/>
  <c r="BE166" i="2"/>
  <c r="BE213" i="2"/>
  <c r="BE223" i="2"/>
  <c r="BE241" i="2"/>
  <c r="BE356" i="2"/>
  <c r="BE433" i="2"/>
  <c r="BE475" i="2"/>
  <c r="BE539" i="2"/>
  <c r="BE560" i="2"/>
  <c r="BE614" i="2"/>
  <c r="BE618" i="2"/>
  <c r="BE655" i="2"/>
  <c r="BE665" i="2"/>
  <c r="BE764" i="2"/>
  <c r="BE770" i="2"/>
  <c r="BE782" i="2"/>
  <c r="BE800" i="2"/>
  <c r="BE959" i="2"/>
  <c r="BE1070" i="2"/>
  <c r="BE1104" i="2"/>
  <c r="BE1131" i="2"/>
  <c r="BE1143" i="2"/>
  <c r="BE1188" i="2"/>
  <c r="BE1203" i="2"/>
  <c r="BE1325" i="2"/>
  <c r="BE1340" i="2"/>
  <c r="BE1352" i="2"/>
  <c r="BE1361" i="2"/>
  <c r="BE1367" i="2"/>
  <c r="BE1479" i="2"/>
  <c r="BE1710" i="2"/>
  <c r="BE106" i="2"/>
  <c r="BE109" i="2"/>
  <c r="BE112" i="2"/>
  <c r="BE115" i="2"/>
  <c r="BE133" i="2"/>
  <c r="BE148" i="2"/>
  <c r="BE157" i="2"/>
  <c r="BE187" i="2"/>
  <c r="BE253" i="2"/>
  <c r="BE298" i="2"/>
  <c r="BE318" i="2"/>
  <c r="BE341" i="2"/>
  <c r="BE347" i="2"/>
  <c r="BE394" i="2"/>
  <c r="BE403" i="2"/>
  <c r="BE495" i="2"/>
  <c r="BE1242" i="2"/>
  <c r="BE1251" i="2"/>
  <c r="BE1322" i="2"/>
  <c r="BE1416" i="2"/>
  <c r="BE1440" i="2"/>
  <c r="BE1452" i="2"/>
  <c r="BE1464" i="2"/>
  <c r="BE1491" i="2"/>
  <c r="BE1647" i="2"/>
  <c r="BE1671" i="2"/>
  <c r="BE1702" i="2"/>
  <c r="BE1730" i="2"/>
  <c r="BE1829" i="2"/>
  <c r="BE1832" i="2"/>
  <c r="BE1841" i="2"/>
  <c r="F35" i="4"/>
  <c r="BB57" i="1" s="1"/>
  <c r="F35" i="3"/>
  <c r="BB56" i="1" s="1"/>
  <c r="F34" i="4"/>
  <c r="BA57" i="1" s="1"/>
  <c r="F36" i="2"/>
  <c r="BC55" i="1" s="1"/>
  <c r="F34" i="2"/>
  <c r="BA55" i="1" s="1"/>
  <c r="F36" i="4"/>
  <c r="BC57" i="1" s="1"/>
  <c r="J34" i="2"/>
  <c r="AW55" i="1" s="1"/>
  <c r="J34" i="4"/>
  <c r="AW57" i="1" s="1"/>
  <c r="J34" i="3"/>
  <c r="AW56" i="1" s="1"/>
  <c r="F37" i="4"/>
  <c r="BD57" i="1" s="1"/>
  <c r="F35" i="2"/>
  <c r="BB55" i="1" s="1"/>
  <c r="F37" i="3"/>
  <c r="BD56" i="1" s="1"/>
  <c r="F34" i="3"/>
  <c r="BA56" i="1" s="1"/>
  <c r="F37" i="2"/>
  <c r="BD55" i="1" s="1"/>
  <c r="F36" i="3"/>
  <c r="BC56" i="1" s="1"/>
  <c r="J86" i="3" l="1"/>
  <c r="J61" i="3" s="1"/>
  <c r="BK104" i="2"/>
  <c r="J104" i="2" s="1"/>
  <c r="J60" i="2" s="1"/>
  <c r="R1534" i="2"/>
  <c r="J1954" i="2"/>
  <c r="J83" i="2" s="1"/>
  <c r="T84" i="3"/>
  <c r="J409" i="2"/>
  <c r="J62" i="2" s="1"/>
  <c r="BK87" i="4"/>
  <c r="J87" i="4" s="1"/>
  <c r="J60" i="4" s="1"/>
  <c r="T87" i="4"/>
  <c r="T86" i="4" s="1"/>
  <c r="P87" i="4"/>
  <c r="P86" i="4" s="1"/>
  <c r="AU57" i="1" s="1"/>
  <c r="P104" i="2"/>
  <c r="R87" i="4"/>
  <c r="R86" i="4" s="1"/>
  <c r="P84" i="3"/>
  <c r="AU56" i="1" s="1"/>
  <c r="T104" i="2"/>
  <c r="R104" i="2"/>
  <c r="T1534" i="2"/>
  <c r="P1534" i="2"/>
  <c r="BK1534" i="2"/>
  <c r="J1534" i="2" s="1"/>
  <c r="J70" i="2" s="1"/>
  <c r="BK84" i="3"/>
  <c r="J84" i="3" s="1"/>
  <c r="J30" i="3" s="1"/>
  <c r="AG56" i="1" s="1"/>
  <c r="BK1927" i="2"/>
  <c r="J1927" i="2" s="1"/>
  <c r="J81" i="2" s="1"/>
  <c r="BC54" i="1"/>
  <c r="AY54" i="1" s="1"/>
  <c r="J33" i="3"/>
  <c r="AV56" i="1" s="1"/>
  <c r="AT56" i="1" s="1"/>
  <c r="F33" i="2"/>
  <c r="AZ55" i="1" s="1"/>
  <c r="BD54" i="1"/>
  <c r="W33" i="1" s="1"/>
  <c r="J33" i="2"/>
  <c r="AV55" i="1" s="1"/>
  <c r="AT55" i="1" s="1"/>
  <c r="F33" i="4"/>
  <c r="AZ57" i="1" s="1"/>
  <c r="BB54" i="1"/>
  <c r="AX54" i="1" s="1"/>
  <c r="BA54" i="1"/>
  <c r="AW54" i="1" s="1"/>
  <c r="AK30" i="1" s="1"/>
  <c r="J33" i="4"/>
  <c r="AV57" i="1" s="1"/>
  <c r="AT57" i="1" s="1"/>
  <c r="F33" i="3"/>
  <c r="AZ56" i="1" s="1"/>
  <c r="BK86" i="4" l="1"/>
  <c r="J86" i="4" s="1"/>
  <c r="J59" i="4" s="1"/>
  <c r="R103" i="2"/>
  <c r="P103" i="2"/>
  <c r="AU55" i="1" s="1"/>
  <c r="AU54" i="1" s="1"/>
  <c r="T103" i="2"/>
  <c r="AN56" i="1"/>
  <c r="J59" i="3"/>
  <c r="BK103" i="2"/>
  <c r="J103" i="2" s="1"/>
  <c r="J59" i="2" s="1"/>
  <c r="J39" i="3"/>
  <c r="AZ54" i="1"/>
  <c r="W29" i="1" s="1"/>
  <c r="W30" i="1"/>
  <c r="W32" i="1"/>
  <c r="W31" i="1"/>
  <c r="J30" i="4" l="1"/>
  <c r="AG57" i="1" s="1"/>
  <c r="AN57" i="1" s="1"/>
  <c r="J30" i="2"/>
  <c r="AG55" i="1" s="1"/>
  <c r="AV54" i="1"/>
  <c r="AK29" i="1" s="1"/>
  <c r="AG54" i="1" l="1"/>
  <c r="AK26" i="1" s="1"/>
  <c r="AK35" i="1" s="1"/>
  <c r="J39" i="4"/>
  <c r="J39" i="2"/>
  <c r="AN55" i="1"/>
  <c r="AT54" i="1"/>
  <c r="AN54" i="1" l="1"/>
</calcChain>
</file>

<file path=xl/sharedStrings.xml><?xml version="1.0" encoding="utf-8"?>
<sst xmlns="http://schemas.openxmlformats.org/spreadsheetml/2006/main" count="20393" uniqueCount="4997">
  <si>
    <t>Export Komplet</t>
  </si>
  <si>
    <t>VZ</t>
  </si>
  <si>
    <t>2.0</t>
  </si>
  <si>
    <t/>
  </si>
  <si>
    <t>False</t>
  </si>
  <si>
    <t>{eaa36d08-5e25-4abd-a32e-e2509000dfbe}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</si>
  <si>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</si>
  <si>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</si>
  <si>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</si>
  <si>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</si>
  <si>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</si>
  <si>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</si>
  <si>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</si>
  <si>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</si>
  <si>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635210061</t>
  </si>
  <si>
    <t>Stavba:</t>
  </si>
  <si>
    <t>KSO:</t>
  </si>
  <si>
    <t>CC-CZ:</t>
  </si>
  <si>
    <t>Místo:</t>
  </si>
  <si>
    <t>Datum:</t>
  </si>
  <si>
    <t>25. 3. 2024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</si>
  <si>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</si>
  <si>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</si>
  <si>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</si>
  <si>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</si>
  <si>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</si>
  <si>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</si>
  <si>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</si>
  <si>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</si>
  <si>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</si>
  <si>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</si>
  <si>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</si>
  <si>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</si>
  <si>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</si>
  <si>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</si>
  <si>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</si>
  <si>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</si>
  <si>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</si>
  <si>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</si>
  <si>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</si>
  <si>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</si>
  <si>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</si>
  <si>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</si>
  <si>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</si>
  <si>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</si>
  <si>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</si>
  <si>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</si>
  <si>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</si>
  <si>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</si>
  <si>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</si>
  <si>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</si>
  <si>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</si>
  <si>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</si>
  <si>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</si>
  <si>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</si>
  <si>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</si>
  <si>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</si>
  <si>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</si>
  <si>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</si>
  <si>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</si>
  <si>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</si>
  <si>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</si>
  <si>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</si>
  <si>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</si>
  <si>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</si>
  <si>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</si>
  <si>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</si>
  <si>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</si>
  <si>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</si>
  <si>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</si>
  <si>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</si>
  <si>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</si>
  <si>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</si>
  <si>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{e853ba73-6da8-4472-9a1e-0b6adbfcb97e}</t>
  </si>
  <si>
    <t>2</t>
  </si>
  <si>
    <t>SO 02</t>
  </si>
  <si>
    <t>{ad24bed4-ba6f-46f9-870e-8df4d0b236b9}</t>
  </si>
  <si>
    <t>VRN</t>
  </si>
  <si>
    <t>Vedlejší rozpočtové náklady</t>
  </si>
  <si>
    <t>{1df54c50-08aa-47da-bafa-ff67062ddb9b}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</si>
  <si>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</si>
  <si>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</si>
  <si>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</si>
  <si>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</si>
  <si>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</si>
  <si>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</si>
  <si>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</si>
  <si>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</si>
  <si>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</si>
  <si>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</si>
  <si>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</si>
  <si>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</si>
  <si>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</si>
  <si>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</si>
  <si>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</si>
  <si>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</si>
  <si>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</si>
  <si>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</si>
  <si>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</si>
  <si>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</si>
  <si>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</si>
  <si>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</si>
  <si>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</si>
  <si>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</si>
  <si>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</si>
  <si>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</si>
  <si>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</si>
  <si>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HZS - Hodinové zúčtovací sazby</t>
  </si>
  <si>
    <t xml:space="preserve">      R - položky - Ostatní - ve CS ÚRS neoceněné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</si>
  <si>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</si>
  <si>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</si>
  <si>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</si>
  <si>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</si>
  <si>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</si>
  <si>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</si>
  <si>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</si>
  <si>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</si>
  <si>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</si>
  <si>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</si>
  <si>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</si>
  <si>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</si>
  <si>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</si>
  <si>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</si>
  <si>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</si>
  <si>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</si>
  <si>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</si>
  <si>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</si>
  <si>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</si>
  <si>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</si>
  <si>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</si>
  <si>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2024 01</t>
  </si>
  <si>
    <t>4</t>
  </si>
  <si>
    <t>-1123602564</t>
  </si>
  <si>
    <t>PP</t>
  </si>
  <si>
    <t>Spálení proutí, klestu z prořezávek a odstraněných křovin pro jakoukoliv dřevinu</t>
  </si>
  <si>
    <t>Online PSC</t>
  </si>
  <si>
    <t>https://podminky.urs.cz/item/CS_URS_2024_01/111209111</t>
  </si>
  <si>
    <t>111251101</t>
  </si>
  <si>
    <t>Odstranění křovin a stromů průměru kmene do 100 mm i s kořeny sklonu terénu do 1:5 z celkové plochy do 100 m2 strojně</t>
  </si>
  <si>
    <t>-1143306210</t>
  </si>
  <si>
    <t>Odstranění křovin a stromů s odstraněním kořenů strojně průměru kmene do 100 mm v rovině nebo ve svahu sklonu terénu do 1:5, při celkové ploše do 100 m2</t>
  </si>
  <si>
    <t>https://podminky.urs.cz/item/CS_URS_2024_01/111251101</t>
  </si>
  <si>
    <t>3</t>
  </si>
  <si>
    <t>111251102</t>
  </si>
  <si>
    <t>Odstranění křovin a stromů průměru kmene do 100 mm i s kořeny sklonu terénu do 1:5 z celkové plochy přes 100 do 500 m2 strojně</t>
  </si>
  <si>
    <t>-2020884210</t>
  </si>
  <si>
    <t>Odstranění křovin a stromů s odstraněním kořenů strojně průměru kmene do 100 mm v rovině nebo ve svahu sklonu terénu do 1:5, při celkové ploše přes 100 do 500 m2</t>
  </si>
  <si>
    <t>https://podminky.urs.cz/item/CS_URS_2024_01/111251102</t>
  </si>
  <si>
    <t>111251103</t>
  </si>
  <si>
    <t>Odstranění křovin a stromů průměru kmene do 100 mm i s kořeny sklonu terénu do 1:5 z celkové plochy přes 500 m2 strojně</t>
  </si>
  <si>
    <t>-794068290</t>
  </si>
  <si>
    <t>Odstranění křovin a stromů s odstraněním kořenů strojně průměru kmene do 100 mm v rovině nebo ve svahu sklonu terénu do 1:5, při celkové ploše přes 500 m2</t>
  </si>
  <si>
    <t>https://podminky.urs.cz/item/CS_URS_2024_01/111251103</t>
  </si>
  <si>
    <t>5</t>
  </si>
  <si>
    <t>112101101</t>
  </si>
  <si>
    <t>Odstranění stromů listnatých průměru kmene přes 100 do 300 mm</t>
  </si>
  <si>
    <t>kus</t>
  </si>
  <si>
    <t>1227717122</t>
  </si>
  <si>
    <t>Odstranění stromů s odřezáním kmene a s odvětvením listnatých, průměru kmene přes 100 do 300 mm</t>
  </si>
  <si>
    <t>https://podminky.urs.cz/item/CS_URS_2024_01/112101101</t>
  </si>
  <si>
    <t>6</t>
  </si>
  <si>
    <t>112101102</t>
  </si>
  <si>
    <t>Odstranění stromů listnatých průměru kmene přes 300 do 500 mm</t>
  </si>
  <si>
    <t>-356561008</t>
  </si>
  <si>
    <t>Odstranění stromů s odřezáním kmene a s odvětvením listnatých, průměru kmene přes 300 do 500 mm</t>
  </si>
  <si>
    <t>https://podminky.urs.cz/item/CS_URS_2024_01/112101102</t>
  </si>
  <si>
    <t>7</t>
  </si>
  <si>
    <t>112101103</t>
  </si>
  <si>
    <t>Odstranění stromů listnatých průměru kmene přes 500 do 700 mm</t>
  </si>
  <si>
    <t>-690757940</t>
  </si>
  <si>
    <t>Odstranění stromů s odřezáním kmene a s odvětvením listnatých, průměru kmene přes 500 do 700 mm</t>
  </si>
  <si>
    <t>https://podminky.urs.cz/item/CS_URS_2024_01/112101103</t>
  </si>
  <si>
    <t>8</t>
  </si>
  <si>
    <t>112101104</t>
  </si>
  <si>
    <t>Odstranění stromů listnatých průměru kmene přes 700 do 900 mm</t>
  </si>
  <si>
    <t>950579517</t>
  </si>
  <si>
    <t>Odstranění stromů s odřezáním kmene a s odvětvením listnatých, průměru kmene přes 700 do 900 mm</t>
  </si>
  <si>
    <t>https://podminky.urs.cz/item/CS_URS_2024_01/112101104</t>
  </si>
  <si>
    <t>9</t>
  </si>
  <si>
    <t>112151011</t>
  </si>
  <si>
    <t>Volné kácení stromů s rozřezáním a odvětvením D kmene přes 100 do 200 mm</t>
  </si>
  <si>
    <t>-524557681</t>
  </si>
  <si>
    <t>Pokácení stromu volné v celku s odřezáním kmene a s odvětvením průměru kmene přes 100 do 200 mm</t>
  </si>
  <si>
    <t>https://podminky.urs.cz/item/CS_URS_2024_01/112151011</t>
  </si>
  <si>
    <t>10</t>
  </si>
  <si>
    <t>112151012</t>
  </si>
  <si>
    <t>Volné kácení stromů s rozřezáním a odvětvením D kmene přes 200 do 300 mm</t>
  </si>
  <si>
    <t>762007755</t>
  </si>
  <si>
    <t>Pokácení stromu volné v celku s odřezáním kmene a s odvětvením průměru kmene přes 200 do 300 mm</t>
  </si>
  <si>
    <t>https://podminky.urs.cz/item/CS_URS_2024_01/112151012</t>
  </si>
  <si>
    <t>11</t>
  </si>
  <si>
    <t>112151013</t>
  </si>
  <si>
    <t>Volné kácení stromů s rozřezáním a odvětvením D kmene přes 300 do 400 mm</t>
  </si>
  <si>
    <t>398750518</t>
  </si>
  <si>
    <t>Pokácení stromu volné v celku s odřezáním kmene a s odvětvením průměru kmene přes 300 do 400 mm</t>
  </si>
  <si>
    <t>https://podminky.urs.cz/item/CS_URS_2024_01/112151013</t>
  </si>
  <si>
    <t>112151014</t>
  </si>
  <si>
    <t>Volné kácení stromů s rozřezáním a odvětvením D kmene přes 400 do 500 mm</t>
  </si>
  <si>
    <t>-2111635851</t>
  </si>
  <si>
    <t>Pokácení stromu volné v celku s odřezáním kmene a s odvětvením průměru kmene přes 400 do 500 mm</t>
  </si>
  <si>
    <t>https://podminky.urs.cz/item/CS_URS_2024_01/112151014</t>
  </si>
  <si>
    <t>13</t>
  </si>
  <si>
    <t>112151015</t>
  </si>
  <si>
    <t>Volné kácení stromů s rozřezáním a odvětvením D kmene přes 500 do 600 mm</t>
  </si>
  <si>
    <t>-1115992178</t>
  </si>
  <si>
    <t>Pokácení stromu volné v celku s odřezáním kmene a s odvětvením průměru kmene přes 500 do 600 mm</t>
  </si>
  <si>
    <t>https://podminky.urs.cz/item/CS_URS_2024_01/112151015</t>
  </si>
  <si>
    <t>14</t>
  </si>
  <si>
    <t>112151016</t>
  </si>
  <si>
    <t>Volné kácení stromů s rozřezáním a odvětvením D kmene přes 600 do 700 mm</t>
  </si>
  <si>
    <t>1782844152</t>
  </si>
  <si>
    <t>Pokácení stromu volné v celku s odřezáním kmene a s odvětvením průměru kmene přes 600 do 700 mm</t>
  </si>
  <si>
    <t>https://podminky.urs.cz/item/CS_URS_2024_01/112151016</t>
  </si>
  <si>
    <t>15</t>
  </si>
  <si>
    <t>112155311</t>
  </si>
  <si>
    <t>Štěpkování keřového porostu středně hustého s naložením</t>
  </si>
  <si>
    <t>-1311986788</t>
  </si>
  <si>
    <t>Štěpkování s naložením na dopravní prostředek a odvozem do 20 km keřového porostu středně hustého</t>
  </si>
  <si>
    <t>https://podminky.urs.cz/item/CS_URS_2024_01/112155311</t>
  </si>
  <si>
    <t>16</t>
  </si>
  <si>
    <t>113105112</t>
  </si>
  <si>
    <t>Rozebrání dlažeb z lomového kamene kladených na sucho vyspárované MC</t>
  </si>
  <si>
    <t>-309113249</t>
  </si>
  <si>
    <t>Rozebrání dlažeb z lomového kamene s přemístěním hmot na skládku na vzdálenost do 3 m nebo s naložením na dopravní prostředek, kladených na sucho se spárami zalitými cementovou maltou</t>
  </si>
  <si>
    <t>https://podminky.urs.cz/item/CS_URS_2024_01/113105112</t>
  </si>
  <si>
    <t>17</t>
  </si>
  <si>
    <t>113106123</t>
  </si>
  <si>
    <t>Rozebrání dlažeb ze zámkových dlaždic komunikací pro pěší ručně</t>
  </si>
  <si>
    <t>-923008543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</si>
  <si>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</si>
  <si>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https://podminky.urs.cz/item/CS_URS_2024_01/113106123</t>
  </si>
  <si>
    <t>18</t>
  </si>
  <si>
    <t>113151111</t>
  </si>
  <si>
    <t>Rozebrání zpevněných ploch ze silničních dílců</t>
  </si>
  <si>
    <t>200888601</t>
  </si>
  <si>
    <t>Rozebírání zpevněných ploch s přemístěním na skládku na vzdálenost do 20 m nebo s naložením na dopravní prostředek ze silničních panelů</t>
  </si>
  <si>
    <t>https://podminky.urs.cz/item/CS_URS_2024_01/113151111</t>
  </si>
  <si>
    <t>19</t>
  </si>
  <si>
    <t>113152111</t>
  </si>
  <si>
    <t>Odstranění podkladů zpevněných ploch z kameniva těženého</t>
  </si>
  <si>
    <t>m3</t>
  </si>
  <si>
    <t>-2018446614</t>
  </si>
  <si>
    <t>Odstranění podkladů zpevněných ploch s přemístěním na skládku na vzdálenost do 20 m nebo s naložením na dopravní prostředek z kameniva těženého</t>
  </si>
  <si>
    <t>https://podminky.urs.cz/item/CS_URS_2024_01/113152111</t>
  </si>
  <si>
    <t>20</t>
  </si>
  <si>
    <t>113311171</t>
  </si>
  <si>
    <t>Odstranění geotextilií ze základové spáry</t>
  </si>
  <si>
    <t>-1333922159</t>
  </si>
  <si>
    <t>Odstranění geosyntetik s uložením na vzdálenost do 20 m nebo naložením na dopravní prostředek geotextilie</t>
  </si>
  <si>
    <t>https://podminky.urs.cz/item/CS_URS_2024_01/113311171</t>
  </si>
  <si>
    <t>115001104</t>
  </si>
  <si>
    <t>Převedení vody potrubím DN přes 250 do 300</t>
  </si>
  <si>
    <t>m</t>
  </si>
  <si>
    <t>1897802077</t>
  </si>
  <si>
    <t>Převedení vody potrubím průměru DN přes 250 do 300</t>
  </si>
  <si>
    <t>https://podminky.urs.cz/item/CS_URS_2024_01/115001104</t>
  </si>
  <si>
    <t>22</t>
  </si>
  <si>
    <t>115001105</t>
  </si>
  <si>
    <t>Převedení vody potrubím DN přes 300 do 600</t>
  </si>
  <si>
    <t>22945982</t>
  </si>
  <si>
    <t>Převedení vody potrubím průměru DN přes 300 do 600</t>
  </si>
  <si>
    <t>https://podminky.urs.cz/item/CS_URS_2024_01/115001105</t>
  </si>
  <si>
    <t>23</t>
  </si>
  <si>
    <t>115101201</t>
  </si>
  <si>
    <t>Čerpání vody na dopravní výšku do 10 m průměrný přítok do 500 l/min</t>
  </si>
  <si>
    <t>hod</t>
  </si>
  <si>
    <t>141612694</t>
  </si>
  <si>
    <t>Čerpání vody na dopravní výšku do 10 m s uvažovaným průměrným přítokem do 500 l/min</t>
  </si>
  <si>
    <t>https://podminky.urs.cz/item/CS_URS_2024_01/115101201</t>
  </si>
  <si>
    <t>24</t>
  </si>
  <si>
    <t>115101209</t>
  </si>
  <si>
    <t>Příplatek ZKD 2000 l/min při čerpání vody na dopravní výšku do 10 m</t>
  </si>
  <si>
    <t>2068047750</t>
  </si>
  <si>
    <t>Čerpání vody na dopravní výšku do 10 m Příplatek k ceně 1204 za každých dalších i započatých 2 000 l/min</t>
  </si>
  <si>
    <t>https://podminky.urs.cz/item/CS_URS_2024_01/115101209</t>
  </si>
  <si>
    <t>25</t>
  </si>
  <si>
    <t>115101301</t>
  </si>
  <si>
    <t>Pohotovost čerpací soupravy pro dopravní výšku do 10 m přítok do 500 l/min</t>
  </si>
  <si>
    <t>den</t>
  </si>
  <si>
    <t>-993376266</t>
  </si>
  <si>
    <t>Pohotovost záložní čerpací soupravy pro dopravní výšku do 10 m s uvažovaným průměrným přítokem do 500 l/min</t>
  </si>
  <si>
    <t>https://podminky.urs.cz/item/CS_URS_2024_01/115101301</t>
  </si>
  <si>
    <t>26</t>
  </si>
  <si>
    <t>119001421</t>
  </si>
  <si>
    <t>Dočasné zajištění kabelů a kabelových tratí ze 3 volně ložených kabelů</t>
  </si>
  <si>
    <t>-554479953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</si>
  <si>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</si>
  <si>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https://podminky.urs.cz/item/CS_URS_2024_01/119001421</t>
  </si>
  <si>
    <t>27</t>
  </si>
  <si>
    <t>119001422</t>
  </si>
  <si>
    <t>Dočasné zajištění kabelů a kabelových tratí z 6 volně ložených kabelů</t>
  </si>
  <si>
    <t>1691708814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</si>
  <si>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</si>
  <si>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https://podminky.urs.cz/item/CS_URS_2024_01/119001422</t>
  </si>
  <si>
    <t>28</t>
  </si>
  <si>
    <t>119002311</t>
  </si>
  <si>
    <t>Pochozí dřevěné desky do tl 30 mm pro zabezpečení výkopu zřízení</t>
  </si>
  <si>
    <t>1081310653</t>
  </si>
  <si>
    <t>Pomocné konstrukce při zabezpečení výkopu vodorovné pochozí z dřevěných desek tloušťky do 30 mm zřízení</t>
  </si>
  <si>
    <t>https://podminky.urs.cz/item/CS_URS_2024_01/119002311</t>
  </si>
  <si>
    <t>29</t>
  </si>
  <si>
    <t>119002312</t>
  </si>
  <si>
    <t>Pochozí dřevěné desky do tl 30 mm pro zabezpečení výkopu odstranění</t>
  </si>
  <si>
    <t>-1951220429</t>
  </si>
  <si>
    <t>Pomocné konstrukce při zabezpečení výkopu vodorovné pochozí z dřevěných desek tloušťky do 30 mm odstranění</t>
  </si>
  <si>
    <t>https://podminky.urs.cz/item/CS_URS_2024_01/119002312</t>
  </si>
  <si>
    <t>30</t>
  </si>
  <si>
    <t>119003211</t>
  </si>
  <si>
    <t>Mobilní plotová zábrana s reflexním pásem výšky do 1,5 m pro zabezpečení výkopu zřízení</t>
  </si>
  <si>
    <t>-1109687432</t>
  </si>
  <si>
    <t>Pomocné konstrukce při zabezpečení výkopu svislé ocelové mobilní oplocení, výšky do 1,5 m panely s reflexními signalizačními pruhy zřízení</t>
  </si>
  <si>
    <t>https://podminky.urs.cz/item/CS_URS_2024_01/119003211</t>
  </si>
  <si>
    <t>31</t>
  </si>
  <si>
    <t>119003212</t>
  </si>
  <si>
    <t>Mobilní plotová zábrana s reflexním pásem výšky do 1,5 m pro zabezpečení výkopu odstranění</t>
  </si>
  <si>
    <t>1131719152</t>
  </si>
  <si>
    <t>Pomocné konstrukce při zabezpečení výkopu svislé ocelové mobilní oplocení, výšky do 1,5 m panely s reflexními signalizačními pruhy odstranění</t>
  </si>
  <si>
    <t>https://podminky.urs.cz/item/CS_URS_2024_01/119003212</t>
  </si>
  <si>
    <t>32</t>
  </si>
  <si>
    <t>119003227</t>
  </si>
  <si>
    <t>Mobilní plotová zábrana vyplněná dráty výšky přes 1,5 do 2,2 m pro zabezpečení výkopu zřízení</t>
  </si>
  <si>
    <t>28511017</t>
  </si>
  <si>
    <t>Pomocné konstrukce při zabezpečení výkopu svislé ocelové mobilní oplocení, výšky přes 1,5 do 2,2 m panely vyplněné dráty zřízení</t>
  </si>
  <si>
    <t>https://podminky.urs.cz/item/CS_URS_2024_01/119003227</t>
  </si>
  <si>
    <t>33</t>
  </si>
  <si>
    <t>119003228</t>
  </si>
  <si>
    <t>Mobilní plotová zábrana vyplněná dráty výšky přes 1,5 do 2,2 m pro zabezpečení výkopu odstranění</t>
  </si>
  <si>
    <t>768312478</t>
  </si>
  <si>
    <t>Pomocné konstrukce při zabezpečení výkopu svislé ocelové mobilní oplocení, výšky přes 1,5 do 2,2 m panely vyplněné dráty odstranění</t>
  </si>
  <si>
    <t>https://podminky.urs.cz/item/CS_URS_2024_01/119003228</t>
  </si>
  <si>
    <t>34</t>
  </si>
  <si>
    <t>121112003</t>
  </si>
  <si>
    <t>Sejmutí ornice tl vrstvy do 200 mm ručně</t>
  </si>
  <si>
    <t>-228090862</t>
  </si>
  <si>
    <t>Sejmutí ornice ručně při souvislé ploše, tl. vrstvy do 200 mm</t>
  </si>
  <si>
    <t>https://podminky.urs.cz/item/CS_URS_2024_01/121112003</t>
  </si>
  <si>
    <t>35</t>
  </si>
  <si>
    <t>121151103</t>
  </si>
  <si>
    <t>Sejmutí ornice plochy do 100 m2 tl vrstvy do 200 mm strojně</t>
  </si>
  <si>
    <t>-1374813192</t>
  </si>
  <si>
    <t>Sejmutí ornice strojně při souvislé ploše do 100 m2, tl. vrstvy do 200 mm</t>
  </si>
  <si>
    <t>https://podminky.urs.cz/item/CS_URS_2024_01/121151103</t>
  </si>
  <si>
    <t>36</t>
  </si>
  <si>
    <t>M</t>
  </si>
  <si>
    <t>10364101</t>
  </si>
  <si>
    <t>zemina pro terénní úpravy - ornice</t>
  </si>
  <si>
    <t>t</t>
  </si>
  <si>
    <t>-797468476</t>
  </si>
  <si>
    <t>37</t>
  </si>
  <si>
    <t>58344169</t>
  </si>
  <si>
    <t>štěrkodrť frakce 0/32 OTP ČD</t>
  </si>
  <si>
    <t>-1069556596</t>
  </si>
  <si>
    <t>38</t>
  </si>
  <si>
    <t>58344197</t>
  </si>
  <si>
    <t>štěrkodrť frakce 0/63</t>
  </si>
  <si>
    <t>-2027298041</t>
  </si>
  <si>
    <t>39</t>
  </si>
  <si>
    <t>122111101</t>
  </si>
  <si>
    <t>Odkopávky a prokopávky v hornině třídy těžitelnosti I, skupiny 1 a 2 ručně</t>
  </si>
  <si>
    <t>-222747767</t>
  </si>
  <si>
    <t>Odkopávky a prokopávky ručně zapažené i nezapažené v hornině třídy těžitelnosti I skupiny 1 a 2</t>
  </si>
  <si>
    <t>https://podminky.urs.cz/item/CS_URS_2024_01/122111101</t>
  </si>
  <si>
    <t>40</t>
  </si>
  <si>
    <t>122151101</t>
  </si>
  <si>
    <t>Odkopávky a prokopávky nezapažené v hornině třídy těžitelnosti I skupiny 1 a 2 objem do 20 m3 strojně</t>
  </si>
  <si>
    <t>-294095168</t>
  </si>
  <si>
    <t>Odkopávky a prokopávky nezapažené strojně v hornině třídy těžitelnosti I skupiny 1 a 2 do 20 m3</t>
  </si>
  <si>
    <t>https://podminky.urs.cz/item/CS_URS_2024_01/122151101</t>
  </si>
  <si>
    <t>41</t>
  </si>
  <si>
    <t>122151102</t>
  </si>
  <si>
    <t>Odkopávky a prokopávky nezapažené v hornině třídy těžitelnosti I skupiny 1 a 2 objem do 50 m3 strojně</t>
  </si>
  <si>
    <t>36265767</t>
  </si>
  <si>
    <t>Odkopávky a prokopávky nezapažené strojně v hornině třídy těžitelnosti I skupiny 1 a 2 přes 20 do 50 m3</t>
  </si>
  <si>
    <t>https://podminky.urs.cz/item/CS_URS_2024_01/122151102</t>
  </si>
  <si>
    <t>42</t>
  </si>
  <si>
    <t>122151103</t>
  </si>
  <si>
    <t>Odkopávky a prokopávky nezapažené v hornině třídy těžitelnosti I skupiny 1 a 2 objem do 100 m3 strojně</t>
  </si>
  <si>
    <t>-544442840</t>
  </si>
  <si>
    <t>Odkopávky a prokopávky nezapažené strojně v hornině třídy těžitelnosti I skupiny 1 a 2 přes 50 do 100 m3</t>
  </si>
  <si>
    <t>https://podminky.urs.cz/item/CS_URS_2024_01/122151103</t>
  </si>
  <si>
    <t>43</t>
  </si>
  <si>
    <t>122212511</t>
  </si>
  <si>
    <t>Odkopávky a prokopávky nezapažené pro železnice v soudržné hornině třídy těžitelnosti I skupiny 3 objem do 10 m3 ručně</t>
  </si>
  <si>
    <t>-2116022196</t>
  </si>
  <si>
    <t>Odkopávky a prokopávky pro spodní stavbu železnic ručně zapažených i nezapažených objemu do 10 m3 v hornině třídy těžitelnosti I skupiny 3 soudržných</t>
  </si>
  <si>
    <t>https://podminky.urs.cz/item/CS_URS_2024_01/122212511</t>
  </si>
  <si>
    <t>44</t>
  </si>
  <si>
    <t>131113702</t>
  </si>
  <si>
    <t>Hloubení nezapažených jam v nesoudržných horninách třídy těžitelnosti I skupiny 1 a 2 ručně</t>
  </si>
  <si>
    <t>701241278</t>
  </si>
  <si>
    <t>Hloubení nezapažených jam ručně s urovnáním dna do předepsaného profilu a spádu v hornině třídy těžitelnosti I skupiny 1 a 2 nesoudržných</t>
  </si>
  <si>
    <t>https://podminky.urs.cz/item/CS_URS_2024_01/131113702</t>
  </si>
  <si>
    <t>45</t>
  </si>
  <si>
    <t>131113712</t>
  </si>
  <si>
    <t>Hloubení zapažených jam v nesoudržných horninách třídy těžitelnosti I skupiny 1 a 2 ručně</t>
  </si>
  <si>
    <t>2070694135</t>
  </si>
  <si>
    <t>Hloubení zapažených jam ručně s urovnáním dna do předepsaného profilu a spádu v hornině třídy těžitelnosti I skupiny 1 a 2 nesoudržných</t>
  </si>
  <si>
    <t>https://podminky.urs.cz/item/CS_URS_2024_01/131113712</t>
  </si>
  <si>
    <t>46</t>
  </si>
  <si>
    <t>131151100</t>
  </si>
  <si>
    <t>Hloubení jam nezapažených v hornině třídy těžitelnosti I skupiny 1 a 2 objem do 20 m3 strojně</t>
  </si>
  <si>
    <t>1447196217</t>
  </si>
  <si>
    <t>Hloubení nezapažených jam a zářezů strojně s urovnáním dna do předepsaného profilu a spádu v hornině třídy těžitelnosti I skupiny 1 a 2 do 20 m3</t>
  </si>
  <si>
    <t>https://podminky.urs.cz/item/CS_URS_2024_01/131151100</t>
  </si>
  <si>
    <t>47</t>
  </si>
  <si>
    <t>131151102</t>
  </si>
  <si>
    <t>Hloubení jam nezapažených v hornině třídy těžitelnosti I skupiny 1 a 2 objem do 50 m3 strojně</t>
  </si>
  <si>
    <t>-276546346</t>
  </si>
  <si>
    <t>Hloubení nezapažených jam a zářezů strojně s urovnáním dna do předepsaného profilu a spádu v hornině třídy těžitelnosti I skupiny 1 a 2 přes 20 do 50 m3</t>
  </si>
  <si>
    <t>https://podminky.urs.cz/item/CS_URS_2024_01/131151102</t>
  </si>
  <si>
    <t>48</t>
  </si>
  <si>
    <t>131151103</t>
  </si>
  <si>
    <t>Hloubení jam nezapažených v hornině třídy těžitelnosti I skupiny 1 a 2 objem do 100 m3 strojně</t>
  </si>
  <si>
    <t>-1349027418</t>
  </si>
  <si>
    <t>Hloubení nezapažených jam a zářezů strojně s urovnáním dna do předepsaného profilu a spádu v hornině třídy těžitelnosti I skupiny 1 a 2 přes 50 do 100 m3</t>
  </si>
  <si>
    <t>https://podminky.urs.cz/item/CS_URS_2024_01/131151103</t>
  </si>
  <si>
    <t>49</t>
  </si>
  <si>
    <t>131212502</t>
  </si>
  <si>
    <t>Hloubení jamek pro sloupky, zábradlí, značky objem do 0,5 m3 v nesoudržných horninách třídy těžitelnosti I skupiny 3 ručně</t>
  </si>
  <si>
    <t>-310751840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</si>
  <si>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</si>
  <si>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https://podminky.urs.cz/item/CS_URS_2024_01/131212502</t>
  </si>
  <si>
    <t>50</t>
  </si>
  <si>
    <t>132112122</t>
  </si>
  <si>
    <t>Hloubení zapažených rýh šířky do 800 mm v nesoudržných horninách třídy těžitelnosti I skupiny 1 a 2 ručně</t>
  </si>
  <si>
    <t>121177815</t>
  </si>
  <si>
    <t>Hloubení zapažených rýh šířky do 800 mm ručně s urovnáním dna do předepsaného profilu a spádu v hornině třídy těžitelnosti I skupiny 1 a 2 nesoudržných</t>
  </si>
  <si>
    <t>https://podminky.urs.cz/item/CS_URS_2024_01/132112122</t>
  </si>
  <si>
    <t>51</t>
  </si>
  <si>
    <t>132112222</t>
  </si>
  <si>
    <t>Hloubení zapažených rýh šířky do 2000 mm v nesoudržných horninách třídy těžitelnosti I skupiny 1 a 2 ručně</t>
  </si>
  <si>
    <t>-972051315</t>
  </si>
  <si>
    <t>Hloubení zapažených rýh šířky přes 800 do 2 000 mm ručně s urovnáním dna do předepsaného profilu a spádu v hornině třídy těžitelnosti I skupiny 1 a 2 nesoudržných</t>
  </si>
  <si>
    <t>https://podminky.urs.cz/item/CS_URS_2024_01/132112222</t>
  </si>
  <si>
    <t>52</t>
  </si>
  <si>
    <t>132112332</t>
  </si>
  <si>
    <t>Hloubení nezapažených rýh šířky do 2000 mm v nesoudržných horninách třídy těžitelnosti I skupiny 1 a 2 ručně</t>
  </si>
  <si>
    <t>2055806638</t>
  </si>
  <si>
    <t>Hloubení nezapažených rýh šířky přes 800 do 2 000 mm ručně s urovnáním dna do předepsaného profilu a spádu v hornině třídy těžitelnosti I skupiny 1 a 2 nesoudržných</t>
  </si>
  <si>
    <t>https://podminky.urs.cz/item/CS_URS_2024_01/132112332</t>
  </si>
  <si>
    <t>53</t>
  </si>
  <si>
    <t>132112411</t>
  </si>
  <si>
    <t>Hloubení rýh š do 800 mm pod kolejí do 2 m3 v hornině třídy těžitelnosti I skupiny 1 a 2 ručně</t>
  </si>
  <si>
    <t>2019753032</t>
  </si>
  <si>
    <t>Hloubení rýh pod kolejí šířky do 800 mm ručně zapažených i nezapažených, hloubky do 1,5 m objemu do 2 m3 v hornině třídy těžitelnosti I skupiny 1 a 2</t>
  </si>
  <si>
    <t>https://podminky.urs.cz/item/CS_URS_2024_01/132112411</t>
  </si>
  <si>
    <t>54</t>
  </si>
  <si>
    <t>132112511</t>
  </si>
  <si>
    <t>Hloubení rýh š do 800 mm pod kolejí přes 2 m3 v hornině třídy těžitelnosti I skupiny 1 a 2 ručně</t>
  </si>
  <si>
    <t>2110135254</t>
  </si>
  <si>
    <t>Hloubení rýh pod kolejí šířky do 800 mm ručně zapažených i nezapažených, hloubky do 1,5 m objemu přes 2 m3 v hornině třídy těžitelnosti I skupiny 1 a 2</t>
  </si>
  <si>
    <t>https://podminky.urs.cz/item/CS_URS_2024_01/132112511</t>
  </si>
  <si>
    <t>55</t>
  </si>
  <si>
    <t>132112621</t>
  </si>
  <si>
    <t>Hloubení rýh š do 2000 mm vedle kolejí ručně do 2 m3 v hornině třídy těžitelnosti I skupiny 1 a 2</t>
  </si>
  <si>
    <t>1150446015</t>
  </si>
  <si>
    <t>Hloubení rýh vedle kolejí šířky přes 800 do 2 000 mm ručně zapažených i nezapažených objemu do 2 m3 v hornině třídy těžitelnosti I skupiny 1 a 2</t>
  </si>
  <si>
    <t>https://podminky.urs.cz/item/CS_URS_2024_01/132112621</t>
  </si>
  <si>
    <t>56</t>
  </si>
  <si>
    <t>132112631</t>
  </si>
  <si>
    <t>Hloubení rýh š do 2000 mm vedle kolejí ručně přes 2 m3 v hornině třídy těžitelnosti I skupiny 1 a 2</t>
  </si>
  <si>
    <t>-2008431746</t>
  </si>
  <si>
    <t>Hloubení rýh vedle kolejí šířky přes 800 do 2 000 mm ručně zapažených i nezapažených objemu přes 2 m3 v hornině třídy těžitelnosti I skupiny 1 a 2</t>
  </si>
  <si>
    <t>https://podminky.urs.cz/item/CS_URS_2024_01/132112631</t>
  </si>
  <si>
    <t>57</t>
  </si>
  <si>
    <t>132151101</t>
  </si>
  <si>
    <t>Hloubení rýh nezapažených š do 800 mm v hornině třídy těžitelnosti I skupiny 1 a 2 objem do 20 m3 strojně</t>
  </si>
  <si>
    <t>-2003577725</t>
  </si>
  <si>
    <t>Hloubení nezapažených rýh šířky do 800 mm strojně s urovnáním dna do předepsaného profilu a spádu v hornině třídy těžitelnosti I skupiny 1 a 2 do 20 m3</t>
  </si>
  <si>
    <t>https://podminky.urs.cz/item/CS_URS_2024_01/132151101</t>
  </si>
  <si>
    <t>58</t>
  </si>
  <si>
    <t>132151102</t>
  </si>
  <si>
    <t>Hloubení rýh nezapažených š do 800 mm v hornině třídy těžitelnosti I skupiny 1 a 2 objem do 50 m3 strojně</t>
  </si>
  <si>
    <t>-367959400</t>
  </si>
  <si>
    <t>Hloubení nezapažených rýh šířky do 800 mm strojně s urovnáním dna do předepsaného profilu a spádu v hornině třídy těžitelnosti I skupiny 1 a 2 přes 20 do 50 m3</t>
  </si>
  <si>
    <t>https://podminky.urs.cz/item/CS_URS_2024_01/132151102</t>
  </si>
  <si>
    <t>59</t>
  </si>
  <si>
    <t>132152501</t>
  </si>
  <si>
    <t>Hloubení rýh š do 800 mm vedle kolejí strojně v hornině třídy těžitelnosti I skupiny 1 a 2</t>
  </si>
  <si>
    <t>1892102611</t>
  </si>
  <si>
    <t>Hloubení rýh vedle kolejí šířky do 800 mm strojně zapažených i nezapažených, hloubky do 1,5 m, pro jakýkoliv objem výkopu v hornině třídy těžitelnosti I skupiny 1 a 2</t>
  </si>
  <si>
    <t>https://podminky.urs.cz/item/CS_URS_2024_01/132152501</t>
  </si>
  <si>
    <t>60</t>
  </si>
  <si>
    <t>132152521</t>
  </si>
  <si>
    <t>Hloubení rýh š do 2000 mm vedle kolejí strojně v hornině třídy těžitelnosti I skupiny 1 a 2</t>
  </si>
  <si>
    <t>-1917450575</t>
  </si>
  <si>
    <t>Hloubení rýh vedle kolejí šířky přes 800 do 2 000 mm strojně zapažených i nezapažených, pro jakýkoliv objem výkopu v hornině třídy těžitelnosti I skupiny 1 a 2</t>
  </si>
  <si>
    <t>https://podminky.urs.cz/item/CS_URS_2024_01/132152521</t>
  </si>
  <si>
    <t>61</t>
  </si>
  <si>
    <t>132154101</t>
  </si>
  <si>
    <t>Hloubení rýh zapažených š do 800 mm v hornině třídy těžitelnosti I skupiny 1 a 2 objem do 20 m3 strojně</t>
  </si>
  <si>
    <t>23618972</t>
  </si>
  <si>
    <t>Hloubení zapažených rýh šířky do 800 mm strojně s urovnáním dna do předepsaného profilu a spádu v hornině třídy těžitelnosti I skupiny 1 a 2 do 20 m3</t>
  </si>
  <si>
    <t>https://podminky.urs.cz/item/CS_URS_2024_01/132154101</t>
  </si>
  <si>
    <t>62</t>
  </si>
  <si>
    <t>132154102</t>
  </si>
  <si>
    <t>Hloubení rýh zapažených š do 800 mm v hornině třídy těžitelnosti I skupiny 1 a 2 objem do 50 m3 strojně</t>
  </si>
  <si>
    <t>850553193</t>
  </si>
  <si>
    <t>Hloubení zapažených rýh šířky do 800 mm strojně s urovnáním dna do předepsaného profilu a spádu v hornině třídy těžitelnosti I skupiny 1 a 2 přes 20 do 50 m3</t>
  </si>
  <si>
    <t>https://podminky.urs.cz/item/CS_URS_2024_01/132154102</t>
  </si>
  <si>
    <t>63</t>
  </si>
  <si>
    <t>132154201</t>
  </si>
  <si>
    <t>Hloubení zapažených rýh š do 2000 mm v hornině třídy těžitelnosti I skupiny 1 a 2 objem do 20 m3</t>
  </si>
  <si>
    <t>18636364</t>
  </si>
  <si>
    <t>Hloubení zapažených rýh šířky přes 800 do 2 000 mm strojně s urovnáním dna do předepsaného profilu a spádu v hornině třídy těžitelnosti I skupiny 1 a 2 do 20 m3</t>
  </si>
  <si>
    <t>https://podminky.urs.cz/item/CS_URS_2024_01/132154201</t>
  </si>
  <si>
    <t>64</t>
  </si>
  <si>
    <t>132154202</t>
  </si>
  <si>
    <t>Hloubení zapažených rýh š do 2000 mm v hornině třídy těžitelnosti I skupiny 1 a 2 objem do 50 m3</t>
  </si>
  <si>
    <t>1900342440</t>
  </si>
  <si>
    <t>Hloubení zapažených rýh šířky přes 800 do 2 000 mm strojně s urovnáním dna do předepsaného profilu a spádu v hornině třídy těžitelnosti I skupiny 1 a 2 přes 20 do 50 m3</t>
  </si>
  <si>
    <t>https://podminky.urs.cz/item/CS_URS_2024_01/132154202</t>
  </si>
  <si>
    <t>65</t>
  </si>
  <si>
    <t>132212132</t>
  </si>
  <si>
    <t>Hloubení nezapažených rýh šířky do 800 mm v nesoudržných horninách třídy těžitelnosti I skupiny 3 ručně</t>
  </si>
  <si>
    <t>1251294299</t>
  </si>
  <si>
    <t>Hloubení nezapažených rýh šířky do 800 mm ručně s urovnáním dna do předepsaného profilu a spádu v hornině třídy těžitelnosti I skupiny 3 nesoudržných</t>
  </si>
  <si>
    <t>https://podminky.urs.cz/item/CS_URS_2024_01/132212132</t>
  </si>
  <si>
    <t>66</t>
  </si>
  <si>
    <t>151103101</t>
  </si>
  <si>
    <t>Zřízení příložného pažení a rozepření stěn kolejového lože do 20 m2 hl do 2 m</t>
  </si>
  <si>
    <t>-1577451067</t>
  </si>
  <si>
    <t>Zřízení pažení a rozepření stěn výkopu kolejového lože plochy do 20 m2 pro jakoukoliv mezerovitost příložné, hloubky do 2 m</t>
  </si>
  <si>
    <t>https://podminky.urs.cz/item/CS_URS_2024_01/151103101</t>
  </si>
  <si>
    <t>67</t>
  </si>
  <si>
    <t>151103111</t>
  </si>
  <si>
    <t>Odstranění příložného pažení a rozepření stěn kolejového lože do 20 m2 hl do 2 m</t>
  </si>
  <si>
    <t>-1891594712</t>
  </si>
  <si>
    <t>Odstranění pažení a rozepření stěn výkopu kolejového lože plochy do 20 m2 s uložením materiálu na vzdálenost do 3 m od kraje výkopu příložné, hloubky do 2 m</t>
  </si>
  <si>
    <t>https://podminky.urs.cz/item/CS_URS_2024_01/151103111</t>
  </si>
  <si>
    <t>68</t>
  </si>
  <si>
    <t>153311212</t>
  </si>
  <si>
    <t>Zřízení armování svahů, násypů a opěrných stěn vrstvou z geomříže tuhé sklonu přes 1:2 do 1:1</t>
  </si>
  <si>
    <t>-730238317</t>
  </si>
  <si>
    <t>Zřízení armování strmých svahů, násypů nebo opěrných stěn vrstvou z geomříže tuhé, ve sklonu přes 1:2 do 1:1</t>
  </si>
  <si>
    <t>https://podminky.urs.cz/item/CS_URS_2024_01/153311212</t>
  </si>
  <si>
    <t>69</t>
  </si>
  <si>
    <t>69321121</t>
  </si>
  <si>
    <t>georohož protierozní</t>
  </si>
  <si>
    <t>642195604</t>
  </si>
  <si>
    <t>70</t>
  </si>
  <si>
    <t>59245601</t>
  </si>
  <si>
    <t>dlažba desková betonová tl 50mm přírodní</t>
  </si>
  <si>
    <t>-1125034804</t>
  </si>
  <si>
    <t>71</t>
  </si>
  <si>
    <t>155214111</t>
  </si>
  <si>
    <t>Montáž ocelové sítě na skalní stěnu prováděná horolezeckou technikou</t>
  </si>
  <si>
    <t>1851512252</t>
  </si>
  <si>
    <t>Síťování skalních stěn prováděné horolezeckou technikou montáž pásů ocelové sítě</t>
  </si>
  <si>
    <t>https://podminky.urs.cz/item/CS_URS_2024_01/155214111</t>
  </si>
  <si>
    <t>72</t>
  </si>
  <si>
    <t>31319130</t>
  </si>
  <si>
    <t>kroužky spojovací na sítě pro ochranu skal</t>
  </si>
  <si>
    <t>-854591140</t>
  </si>
  <si>
    <t>73</t>
  </si>
  <si>
    <t>31319122</t>
  </si>
  <si>
    <t>drát spojovací na sítě galfan s PVC</t>
  </si>
  <si>
    <t>kg</t>
  </si>
  <si>
    <t>-628073109</t>
  </si>
  <si>
    <t>74</t>
  </si>
  <si>
    <t>31197014</t>
  </si>
  <si>
    <t>napínák lanový oko-hák Zn bílý M16</t>
  </si>
  <si>
    <t>-638766642</t>
  </si>
  <si>
    <t>75</t>
  </si>
  <si>
    <t>155214212</t>
  </si>
  <si>
    <t>Montáž ocelového lana D přes 10 mm pro uchycení sítí prováděná horolezeckou technikou</t>
  </si>
  <si>
    <t>-92558087</t>
  </si>
  <si>
    <t>Síťování skalních stěn prováděné horolezeckou technikou montáž ocelového lana pro uchycení sítě průměru přes 10 mm</t>
  </si>
  <si>
    <t>https://podminky.urs.cz/item/CS_URS_2024_01/155214212</t>
  </si>
  <si>
    <t>76</t>
  </si>
  <si>
    <t>161111502</t>
  </si>
  <si>
    <t>Svislé přemístění výkopku z horniny třídy těžitelnosti I skupiny 1 až 3 hl výkopu přes 3 do 6 m nošením</t>
  </si>
  <si>
    <t>-1154239920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</si>
  <si>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</si>
  <si>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https://podminky.urs.cz/item/CS_URS_2024_01/161111502</t>
  </si>
  <si>
    <t>77</t>
  </si>
  <si>
    <t>162211201</t>
  </si>
  <si>
    <t>Vodorovné přemístění do 10 m nošením výkopku z horniny třídy těžitelnosti I skupiny 1 až 3</t>
  </si>
  <si>
    <t>1940706660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</si>
  <si>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</si>
  <si>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https://podminky.urs.cz/item/CS_URS_2024_01/162211201</t>
  </si>
  <si>
    <t>78</t>
  </si>
  <si>
    <t>162211209</t>
  </si>
  <si>
    <t>Příplatek k vodorovnému přemístění nošením za každých dalších 10 m nošení výkopku z horniny třídy těžitelnosti I skupiny 1 až 3</t>
  </si>
  <si>
    <t>-662856246</t>
  </si>
  <si>
    <t>Vodorovné přemístění výkopku nebo sypaniny nošením s vyprázdněním nádoby na hromady nebo do dopravního prostředku na vzdálenost do 10 m Příplatek za každých dalších 10 m k ceně -1201</t>
  </si>
  <si>
    <t>https://podminky.urs.cz/item/CS_URS_2024_01/162211209</t>
  </si>
  <si>
    <t>79</t>
  </si>
  <si>
    <t>162251102</t>
  </si>
  <si>
    <t>Vodorovné přemístění přes 20 do 50 m výkopku/sypaniny z horniny třídy těžitelnosti I skupiny 1 až 3</t>
  </si>
  <si>
    <t>-888867411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</si>
  <si>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</si>
  <si>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https://podminky.urs.cz/item/CS_URS_2024_01/162251102</t>
  </si>
  <si>
    <t>80</t>
  </si>
  <si>
    <t>162351103</t>
  </si>
  <si>
    <t>Vodorovné přemístění přes 50 do 500 m výkopku/sypaniny z horniny třídy těžitelnosti I skupiny 1 až 3</t>
  </si>
  <si>
    <t>1144607598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</si>
  <si>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</si>
  <si>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</si>
  <si>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81</t>
  </si>
  <si>
    <t>162351104</t>
  </si>
  <si>
    <t>Vodorovné přemístění přes 500 do 1000 m výkopku/sypaniny z horniny třídy těžitelnosti I skupiny 1 až 3</t>
  </si>
  <si>
    <t>-1440553269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</si>
  <si>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</si>
  <si>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</si>
  <si>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82</t>
  </si>
  <si>
    <t>162751114</t>
  </si>
  <si>
    <t>Vodorovné přemístění přes 6 000 do 7000 m výkopku/sypaniny z horniny třídy těžitelnosti I skupiny 1 až 3</t>
  </si>
  <si>
    <t>1823577180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</si>
  <si>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</si>
  <si>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https://podminky.urs.cz/item/CS_URS_2024_01/162751114</t>
  </si>
  <si>
    <t>83</t>
  </si>
  <si>
    <t>162751117</t>
  </si>
  <si>
    <t>Vodorovné přemístění přes 9 000 do 10000 m výkopku/sypaniny z horniny třídy těžitelnosti I skupiny 1 až 3</t>
  </si>
  <si>
    <t>1660032704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</si>
  <si>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</si>
  <si>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</si>
  <si>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84</t>
  </si>
  <si>
    <t>162751119</t>
  </si>
  <si>
    <t>Příplatek k vodorovnému přemístění výkopku/sypaniny z horniny třídy těžitelnosti I skupiny 1 až 3 ZKD 1000 m přes 10000 m</t>
  </si>
  <si>
    <t>-965100209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</si>
  <si>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</si>
  <si>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</si>
  <si>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85</t>
  </si>
  <si>
    <t>167111101</t>
  </si>
  <si>
    <t>Nakládání výkopku z hornin třídy těžitelnosti I skupiny 1 až 3 ručně</t>
  </si>
  <si>
    <t>1757408784</t>
  </si>
  <si>
    <t>Nakládání, skládání a překládání neulehlého výkopku nebo sypaniny ručně nakládání, z hornin třídy těžitelnosti I, skupiny 1 až 3</t>
  </si>
  <si>
    <t>https://podminky.urs.cz/item/CS_URS_2024_01/167111101</t>
  </si>
  <si>
    <t>86</t>
  </si>
  <si>
    <t>167111121</t>
  </si>
  <si>
    <t>Skládání nebo překládání výkopku z horniny třídy těžitelnosti I skupiny 1 až 3 ručně</t>
  </si>
  <si>
    <t>702858864</t>
  </si>
  <si>
    <t>Nakládání, skládání a překládání neulehlého výkopku nebo sypaniny ručně skládání nebo překládání, z hornin třídy těžitelnosti I, skupiny 1 až 3</t>
  </si>
  <si>
    <t>https://podminky.urs.cz/item/CS_URS_2024_01/167111121</t>
  </si>
  <si>
    <t>87</t>
  </si>
  <si>
    <t>167151101</t>
  </si>
  <si>
    <t>Nakládání výkopku z hornin třídy těžitelnosti I skupiny 1 až 3 do 100 m3</t>
  </si>
  <si>
    <t>-1795815148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</si>
  <si>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</si>
  <si>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</si>
  <si>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88</t>
  </si>
  <si>
    <t>167151121</t>
  </si>
  <si>
    <t>Skládání nebo překládání výkopku z horniny třídy těžitelnosti I skupiny 1 až 3</t>
  </si>
  <si>
    <t>1970290829</t>
  </si>
  <si>
    <t>Nakládání, skládání a překládání neulehlého výkopku nebo sypaniny strojně skládání nebo překládání, z hornin třídy těžitelnosti I, skupiny 1 až 3</t>
  </si>
  <si>
    <t>https://podminky.urs.cz/item/CS_URS_2024_01/167151121</t>
  </si>
  <si>
    <t>89</t>
  </si>
  <si>
    <t>171111111</t>
  </si>
  <si>
    <t>Hutnění zeminy pro spodní stavbu železnic tl do 20 cm</t>
  </si>
  <si>
    <t>-442118762</t>
  </si>
  <si>
    <t>Hutnění zeminy pro spodní stavbu železnic tloušťky vrstvy do 20 cm</t>
  </si>
  <si>
    <t>https://podminky.urs.cz/item/CS_URS_2024_01/171111111</t>
  </si>
  <si>
    <t>90</t>
  </si>
  <si>
    <t>171151103</t>
  </si>
  <si>
    <t>Uložení sypaniny z hornin soudržných do násypů zhutněných strojně</t>
  </si>
  <si>
    <t>-287056482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</si>
  <si>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</si>
  <si>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</si>
  <si>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91</t>
  </si>
  <si>
    <t>171153101</t>
  </si>
  <si>
    <t>Zemní hrázky melioračních kanálů z horniny třídy těžitelnosti I a II skupiny 1 až 4</t>
  </si>
  <si>
    <t>-239943849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</si>
  <si>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</si>
  <si>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https://podminky.urs.cz/item/CS_URS_2024_01/171153101</t>
  </si>
  <si>
    <t>92</t>
  </si>
  <si>
    <t>171203111</t>
  </si>
  <si>
    <t>Uložení a hrubé rozhrnutí výkopku bez zhutnění v rovině a ve svahu do 1:5</t>
  </si>
  <si>
    <t>1849680318</t>
  </si>
  <si>
    <t>Uložení výkopku bez zhutnění s hrubým rozhrnutím v rovině nebo na svahu do 1:5</t>
  </si>
  <si>
    <t>https://podminky.urs.cz/item/CS_URS_2024_01/171203111</t>
  </si>
  <si>
    <t>93</t>
  </si>
  <si>
    <t>171251201</t>
  </si>
  <si>
    <t>Uložení sypaniny na skládky nebo meziskládky</t>
  </si>
  <si>
    <t>171715853</t>
  </si>
  <si>
    <t>Uložení sypaniny na skládky nebo meziskládky bez hutnění s upravením uložené sypaniny do předepsaného tvaru</t>
  </si>
  <si>
    <t>https://podminky.urs.cz/item/CS_URS_2024_01/171251201</t>
  </si>
  <si>
    <t>94</t>
  </si>
  <si>
    <t>174111211</t>
  </si>
  <si>
    <t>Zásyp sypaninou se zhutněním do 3 m3 pro spodní stavbu železnic</t>
  </si>
  <si>
    <t>-93227048</t>
  </si>
  <si>
    <t>Zásyp sypaninou pro spodní stavbu železnic objemu do 3 m3 se zhutněním</t>
  </si>
  <si>
    <t>https://podminky.urs.cz/item/CS_URS_2024_01/174111211</t>
  </si>
  <si>
    <t>95</t>
  </si>
  <si>
    <t>174111311</t>
  </si>
  <si>
    <t>Zásyp sypaninou se zhutněním přes 3 m3 pro spodní stavbu železnic</t>
  </si>
  <si>
    <t>812129130</t>
  </si>
  <si>
    <t>Zásyp sypaninou pro spodní stavbu železnic objemu přes 3 m3 se zhutněním</t>
  </si>
  <si>
    <t>https://podminky.urs.cz/item/CS_URS_2024_01/174111311</t>
  </si>
  <si>
    <t>96</t>
  </si>
  <si>
    <t>174151101</t>
  </si>
  <si>
    <t>Zásyp jam, šachet rýh nebo kolem objektů sypaninou se zhutněním</t>
  </si>
  <si>
    <t>-824226067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</si>
  <si>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</si>
  <si>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</si>
  <si>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97</t>
  </si>
  <si>
    <t>58344229</t>
  </si>
  <si>
    <t>štěrkodrť frakce 0/125</t>
  </si>
  <si>
    <t>-1650083288</t>
  </si>
  <si>
    <t>98</t>
  </si>
  <si>
    <t>174211101</t>
  </si>
  <si>
    <t>Zásyp jam, šachet rýh nebo kolem objektů sypaninou bez zhutnění ručně</t>
  </si>
  <si>
    <t>2111608879</t>
  </si>
  <si>
    <t>Zásyp sypaninou z jakékoliv horniny ručně s uložením výkopku ve vrstvách bez zhutnění jam, šachet, rýh nebo kolem objektů v těchto vykopávkách</t>
  </si>
  <si>
    <t>https://podminky.urs.cz/item/CS_URS_2024_01/174211101</t>
  </si>
  <si>
    <t>99</t>
  </si>
  <si>
    <t>181111111</t>
  </si>
  <si>
    <t>Plošná úprava terénu do 500 m2 zemina skupiny 1 až 4 nerovnosti přes 50 do 100 mm v rovinně a svahu do 1:5</t>
  </si>
  <si>
    <t>-46680319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</si>
  <si>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</si>
  <si>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https://podminky.urs.cz/item/CS_URS_2024_01/181111111</t>
  </si>
  <si>
    <t>100</t>
  </si>
  <si>
    <t>181111121</t>
  </si>
  <si>
    <t>Plošná úprava terénu do 500 m2 zemina skupiny 1 až 4 nerovnosti přes 100 do 150 mm v rovinně a svahu do 1:5</t>
  </si>
  <si>
    <t>881719842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</si>
  <si>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</si>
  <si>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https://podminky.urs.cz/item/CS_URS_2024_01/181111121</t>
  </si>
  <si>
    <t>101</t>
  </si>
  <si>
    <t>181351003</t>
  </si>
  <si>
    <t>Rozprostření ornice tl vrstvy do 200 mm pl do 100 m2 v rovině nebo ve svahu do 1:5 strojně</t>
  </si>
  <si>
    <t>-1362065511</t>
  </si>
  <si>
    <t>Rozprostření a urovnání ornice v rovině nebo ve svahu sklonu do 1:5 strojně při souvislé ploše do 100 m2, tl. vrstvy do 200 mm</t>
  </si>
  <si>
    <t>https://podminky.urs.cz/item/CS_URS_2024_01/181351003</t>
  </si>
  <si>
    <t>102</t>
  </si>
  <si>
    <t>182111121</t>
  </si>
  <si>
    <t>Svahování v zářezech v hornině třídy těžitelnosti I skupiny 1 až 2 ručně</t>
  </si>
  <si>
    <t>125653721</t>
  </si>
  <si>
    <t>Svahování trvalých svahů do projektovaných profilů ručně s potřebným přemístěním výkopku při svahování v zářezech v hornině třídy těžitelnosti I skupiny 1 až 2</t>
  </si>
  <si>
    <t>https://podminky.urs.cz/item/CS_URS_2024_01/182111121</t>
  </si>
  <si>
    <t>103</t>
  </si>
  <si>
    <t>182211121</t>
  </si>
  <si>
    <t>Svahování násypů ručně</t>
  </si>
  <si>
    <t>405425108</t>
  </si>
  <si>
    <t>Svahování trvalých svahů do projektovaných profilů ručně s potřebným přemístěním výkopku při svahování násypů v jakékoliv hornině</t>
  </si>
  <si>
    <t>https://podminky.urs.cz/item/CS_URS_2024_01/182211121</t>
  </si>
  <si>
    <t>104</t>
  </si>
  <si>
    <t>182311123</t>
  </si>
  <si>
    <t>Rozprostření ornice ve svahu přes 1:5 tl vrstvy do 200 mm ručně</t>
  </si>
  <si>
    <t>267741985</t>
  </si>
  <si>
    <t>Rozprostření a urovnání ornice ve svahu sklonu přes 1:5 ručně při souvislé ploše, tl. vrstvy do 200 mm</t>
  </si>
  <si>
    <t>https://podminky.urs.cz/item/CS_URS_2024_01/182311123</t>
  </si>
  <si>
    <t>Zakládání</t>
  </si>
  <si>
    <t>105</t>
  </si>
  <si>
    <t>212311111</t>
  </si>
  <si>
    <t>Obetonování výústění příčného odvodnění mostu včetně žlabovky</t>
  </si>
  <si>
    <t>-1990998892</t>
  </si>
  <si>
    <t>Obetonování vyústění příčného odvodnění včetně žlabovky</t>
  </si>
  <si>
    <t>https://podminky.urs.cz/item/CS_URS_2024_01/212311111</t>
  </si>
  <si>
    <t>106</t>
  </si>
  <si>
    <t>212795111</t>
  </si>
  <si>
    <t>Příčné odvodnění mostní opěry z plastových trub DN 160 včetně podkladního betonu, štěrkového obsypu</t>
  </si>
  <si>
    <t>-566842943</t>
  </si>
  <si>
    <t>Příčné odvodnění za opěrou z plastových trub</t>
  </si>
  <si>
    <t>https://podminky.urs.cz/item/CS_URS_2024_01/212795111</t>
  </si>
  <si>
    <t>107</t>
  </si>
  <si>
    <t>273321117</t>
  </si>
  <si>
    <t>Základové desky mostních konstrukcí ze ŽB C 25/30</t>
  </si>
  <si>
    <t>1919587595</t>
  </si>
  <si>
    <t>Základové konstrukce z betonu železového desky ve výkopu nebo na hlavách pilot C 25/30</t>
  </si>
  <si>
    <t>https://podminky.urs.cz/item/CS_URS_2024_01/273321117</t>
  </si>
  <si>
    <t>108</t>
  </si>
  <si>
    <t>273321191</t>
  </si>
  <si>
    <t>Příplatek k základovým deskám mostních konstrukcí ze ŽB za betonáž malého rozsahu do 25 m3</t>
  </si>
  <si>
    <t>-189819310</t>
  </si>
  <si>
    <t>Základové konstrukce z betonu železového Příplatek k cenám za betonáž malého rozsahu do 25 m3</t>
  </si>
  <si>
    <t>https://podminky.urs.cz/item/CS_URS_2024_01/273321191</t>
  </si>
  <si>
    <t>109</t>
  </si>
  <si>
    <t>273351121</t>
  </si>
  <si>
    <t>Zřízení bednění základových desek</t>
  </si>
  <si>
    <t>304998511</t>
  </si>
  <si>
    <t>Bednění základů desek zřízení</t>
  </si>
  <si>
    <t>https://podminky.urs.cz/item/CS_URS_2024_01/273351121</t>
  </si>
  <si>
    <t>110</t>
  </si>
  <si>
    <t>60726286</t>
  </si>
  <si>
    <t>deska dřevoštěpková OSB 3 P+D broušená tl 25mm</t>
  </si>
  <si>
    <t>-1688200151</t>
  </si>
  <si>
    <t>111</t>
  </si>
  <si>
    <t>273351122</t>
  </si>
  <si>
    <t>Odstranění bednění základových desek</t>
  </si>
  <si>
    <t>1646543542</t>
  </si>
  <si>
    <t>Bednění základů desek odstranění</t>
  </si>
  <si>
    <t>https://podminky.urs.cz/item/CS_URS_2024_01/273351122</t>
  </si>
  <si>
    <t>112</t>
  </si>
  <si>
    <t>273361116</t>
  </si>
  <si>
    <t>Výztuž základových desek z betonářské oceli 10 505</t>
  </si>
  <si>
    <t>-439581120</t>
  </si>
  <si>
    <t>Výztuž základových konstrukcí desek z betonářské oceli 10 505 (R) nebo BSt 500</t>
  </si>
  <si>
    <t>https://podminky.urs.cz/item/CS_URS_2024_01/273361116</t>
  </si>
  <si>
    <t>113</t>
  </si>
  <si>
    <t>273361412</t>
  </si>
  <si>
    <t>Výztuž základových desek ze svařovaných sítí přes 3,5 do 6 kg/m2</t>
  </si>
  <si>
    <t>-1970823602</t>
  </si>
  <si>
    <t>Výztuž základových konstrukcí desek ze svařovaných sítí, hmotnosti přes 3,5 do 6 kg/m2</t>
  </si>
  <si>
    <t>https://podminky.urs.cz/item/CS_URS_2024_01/273361412</t>
  </si>
  <si>
    <t>114</t>
  </si>
  <si>
    <t>274321118</t>
  </si>
  <si>
    <t>Základové pasy, prahy, věnce a ostruhy mostních konstrukcí ze ŽB C 30/37</t>
  </si>
  <si>
    <t>-569874897</t>
  </si>
  <si>
    <t>Základové konstrukce z betonu železového pásy, prahy, věnce a ostruhy ve výkopu nebo na hlavách pilot C 30/37</t>
  </si>
  <si>
    <t>https://podminky.urs.cz/item/CS_URS_2024_01/274321118</t>
  </si>
  <si>
    <t>115</t>
  </si>
  <si>
    <t>274321191</t>
  </si>
  <si>
    <t>Příplatek k základovým pasům, prahům a věncům mostních konstrukcí ze ŽB za betonáž malého rozsahu do 25 m3</t>
  </si>
  <si>
    <t>243449016</t>
  </si>
  <si>
    <t>https://podminky.urs.cz/item/CS_URS_2024_01/274321191</t>
  </si>
  <si>
    <t>116</t>
  </si>
  <si>
    <t>274322611</t>
  </si>
  <si>
    <t>Základové pasy ze ŽB se zvýšenými nároky na prostředí tř. C 30/37</t>
  </si>
  <si>
    <t>1855030065</t>
  </si>
  <si>
    <t>Základy z betonu železového (bez výztuže) pasy z betonu se zvýšenými nároky na prostředí tř. C 30/37</t>
  </si>
  <si>
    <t>https://podminky.urs.cz/item/CS_URS_2024_01/274322611</t>
  </si>
  <si>
    <t>117</t>
  </si>
  <si>
    <t>274351121</t>
  </si>
  <si>
    <t>Zřízení bednění základových pasů rovného</t>
  </si>
  <si>
    <t>-1108217428</t>
  </si>
  <si>
    <t>Bednění základů pasů rovné zřízení</t>
  </si>
  <si>
    <t>https://podminky.urs.cz/item/CS_URS_2024_01/274351121</t>
  </si>
  <si>
    <t>118</t>
  </si>
  <si>
    <t>274351122</t>
  </si>
  <si>
    <t>Odstranění bednění základových pasů rovného</t>
  </si>
  <si>
    <t>1966293120</t>
  </si>
  <si>
    <t>Bednění základů pasů rovné odstranění</t>
  </si>
  <si>
    <t>https://podminky.urs.cz/item/CS_URS_2024_01/274351122</t>
  </si>
  <si>
    <t>119</t>
  </si>
  <si>
    <t>274354111</t>
  </si>
  <si>
    <t>Bednění základových pasů - zřízení</t>
  </si>
  <si>
    <t>-1194836893</t>
  </si>
  <si>
    <t>Bednění základových konstrukcí pasů, prahů, věnců a ostruh zřízení</t>
  </si>
  <si>
    <t>https://podminky.urs.cz/item/CS_URS_2024_01/274354111</t>
  </si>
  <si>
    <t>120</t>
  </si>
  <si>
    <t>274354211</t>
  </si>
  <si>
    <t>Bednění základových pasů - odstranění</t>
  </si>
  <si>
    <t>-1994571763</t>
  </si>
  <si>
    <t>Bednění základových konstrukcí pasů, prahů, věnců a ostruh odstranění bednění</t>
  </si>
  <si>
    <t>https://podminky.urs.cz/item/CS_URS_2024_01/274354211</t>
  </si>
  <si>
    <t>121</t>
  </si>
  <si>
    <t>274361821</t>
  </si>
  <si>
    <t>Výztuž základových pasů betonářskou ocelí 10 505 (R)</t>
  </si>
  <si>
    <t>-2079839706</t>
  </si>
  <si>
    <t>Výztuž základů pasů z betonářské oceli 10 505 (R) nebo BSt 500</t>
  </si>
  <si>
    <t>https://podminky.urs.cz/item/CS_URS_2024_01/274361821</t>
  </si>
  <si>
    <t>122</t>
  </si>
  <si>
    <t>274362021</t>
  </si>
  <si>
    <t>Výztuž základových pasů svařovanými sítěmi Kari</t>
  </si>
  <si>
    <t>1302346544</t>
  </si>
  <si>
    <t>Výztuž základů pasů ze svařovaných sítí z drátů typu KARI</t>
  </si>
  <si>
    <t>https://podminky.urs.cz/item/CS_URS_2024_01/274362021</t>
  </si>
  <si>
    <t>123</t>
  </si>
  <si>
    <t>275181121</t>
  </si>
  <si>
    <t>Hranice podpěrné dočasné z dřevěných pražců s mezerami 30% v 1 m - zřízení</t>
  </si>
  <si>
    <t>148064179</t>
  </si>
  <si>
    <t>Hranice podpěrné dočasné z dřevěných pražců s mezerami do 30 % z objemu, s podkladní vrstvou z kameniva tl. do 100 mm výšky do 1,0 m zřízení</t>
  </si>
  <si>
    <t>https://podminky.urs.cz/item/CS_URS_2024_01/275181121</t>
  </si>
  <si>
    <t>124</t>
  </si>
  <si>
    <t>275181221</t>
  </si>
  <si>
    <t>Hranice podpěrné dočasné z dřevěných pražců s mezerami 30% v 1 m - odstranění</t>
  </si>
  <si>
    <t>-659013994</t>
  </si>
  <si>
    <t>Hranice podpěrné dočasné z dřevěných pražců s mezerami do 30 % z objemu, s podkladní vrstvou z kameniva tl. do 100 mm výšky do 1,0 m odstranění</t>
  </si>
  <si>
    <t>https://podminky.urs.cz/item/CS_URS_2024_01/275181221</t>
  </si>
  <si>
    <t>125</t>
  </si>
  <si>
    <t>275311128</t>
  </si>
  <si>
    <t>Základové patky a bloky z betonu prostého C 30/37</t>
  </si>
  <si>
    <t>-1378384948</t>
  </si>
  <si>
    <t>Základové konstrukce z betonu prostého patky a bloky ve výkopu nebo na hlavách pilot C 30/37</t>
  </si>
  <si>
    <t>https://podminky.urs.cz/item/CS_URS_2024_01/275311128</t>
  </si>
  <si>
    <t>126</t>
  </si>
  <si>
    <t>275311191</t>
  </si>
  <si>
    <t>Příplatek k základovým patkám a blokům za betonáž malého rozsahu do 25 m3</t>
  </si>
  <si>
    <t>-1046765542</t>
  </si>
  <si>
    <t>Základové konstrukce z betonu prostého Příplatek k cenám za betonáž malého rozsahu do 25 m3</t>
  </si>
  <si>
    <t>https://podminky.urs.cz/item/CS_URS_2024_01/275311191</t>
  </si>
  <si>
    <t>127</t>
  </si>
  <si>
    <t>275351121</t>
  </si>
  <si>
    <t>Zřízení bednění základových patek</t>
  </si>
  <si>
    <t>-467054892</t>
  </si>
  <si>
    <t>Bednění základů patek zřízení</t>
  </si>
  <si>
    <t>https://podminky.urs.cz/item/CS_URS_2024_01/275351121</t>
  </si>
  <si>
    <t>128</t>
  </si>
  <si>
    <t>275351122</t>
  </si>
  <si>
    <t>Odstranění bednění základových patek</t>
  </si>
  <si>
    <t>-655016383</t>
  </si>
  <si>
    <t>Bednění základů patek odstranění</t>
  </si>
  <si>
    <t>https://podminky.urs.cz/item/CS_URS_2024_01/275351122</t>
  </si>
  <si>
    <t>129</t>
  </si>
  <si>
    <t>275361116</t>
  </si>
  <si>
    <t>Výztuž základových patek a bloků z betonářské oceli 10 505</t>
  </si>
  <si>
    <t>251839525</t>
  </si>
  <si>
    <t>Výztuž základových konstrukcí patek a bloků z betonářské oceli 10 505 (R) nebo BSt 500</t>
  </si>
  <si>
    <t>https://podminky.urs.cz/item/CS_URS_2024_01/275361116</t>
  </si>
  <si>
    <t>130</t>
  </si>
  <si>
    <t>275361412</t>
  </si>
  <si>
    <t>Výztuž základových patek a bloků ze svařovaných sítí přes 3,5 do 6 kg/m2</t>
  </si>
  <si>
    <t>-937410402</t>
  </si>
  <si>
    <t>Výztuž základových konstrukcí patek a bloků ze svařovaných sítí, hmotnosti přes 3,5 do 6 kg/m2</t>
  </si>
  <si>
    <t>https://podminky.urs.cz/item/CS_URS_2024_01/275361412</t>
  </si>
  <si>
    <t>131</t>
  </si>
  <si>
    <t>278311051</t>
  </si>
  <si>
    <t>Zálivka kotevních otvorů z betonu se zvýšenými nároky na prostředí tř. C 25/30 obj do 0,02 m3</t>
  </si>
  <si>
    <t>1079816642</t>
  </si>
  <si>
    <t>Zálivka kotevních otvorů z betonu se zvýšenými nároky na prostředí tř. C 25/30, při objemu jednoho otvoru do 0,02 m3</t>
  </si>
  <si>
    <t>https://podminky.urs.cz/item/CS_URS_2024_01/278311051</t>
  </si>
  <si>
    <t>132</t>
  </si>
  <si>
    <t>281604111</t>
  </si>
  <si>
    <t>Injektování aktivovanými směsmi nízkotlaké vzestupné tlakem do 0,6 MPa</t>
  </si>
  <si>
    <t>-1304797845</t>
  </si>
  <si>
    <t>Injektování aktivovanými směsmi vzestupné, tlakem do 0,60 MPa</t>
  </si>
  <si>
    <t>https://podminky.urs.cz/item/CS_URS_2024_01/281604111</t>
  </si>
  <si>
    <t>133</t>
  </si>
  <si>
    <t>58128450</t>
  </si>
  <si>
    <t>bentonit aktivovaný mletý pro vrty, injektáže a těsnění vodních staveb VL</t>
  </si>
  <si>
    <t>1848895168</t>
  </si>
  <si>
    <t>134</t>
  </si>
  <si>
    <t>281604121</t>
  </si>
  <si>
    <t>Injektování aktivovanými směsmi nízkotlaké sestupné tlakem do 0,6 MPa</t>
  </si>
  <si>
    <t>-185414674</t>
  </si>
  <si>
    <t>Injektování aktivovanými směsmi sestupné, tlakem do 0,60 MPa</t>
  </si>
  <si>
    <t>https://podminky.urs.cz/item/CS_URS_2024_01/281604121</t>
  </si>
  <si>
    <t>135</t>
  </si>
  <si>
    <t>291111111</t>
  </si>
  <si>
    <t>Podklad pro zpevněné plochy z kameniva drceného 0 až 63 mm</t>
  </si>
  <si>
    <t>-1113791037</t>
  </si>
  <si>
    <t>Podklad pro zpevněné plochy s rozprostřením a s hutněním z kameniva drceného frakce 0 - 63 mm</t>
  </si>
  <si>
    <t>https://podminky.urs.cz/item/CS_URS_2024_01/291111111</t>
  </si>
  <si>
    <t>136</t>
  </si>
  <si>
    <t>291211111</t>
  </si>
  <si>
    <t>Zřízení plochy ze silničních panelů do lože tl 50 mm z kameniva</t>
  </si>
  <si>
    <t>-766173332</t>
  </si>
  <si>
    <t>Zřízení zpevněné plochy ze silničních panelů osazených do lože tl. 50 mm z kameniva</t>
  </si>
  <si>
    <t>https://podminky.urs.cz/item/CS_URS_2024_01/291211111</t>
  </si>
  <si>
    <t>137</t>
  </si>
  <si>
    <t>59381001</t>
  </si>
  <si>
    <t>panel silniční 3,00x1,20x0,15m</t>
  </si>
  <si>
    <t>-955727301</t>
  </si>
  <si>
    <t>Svislé a kompletní konstrukce</t>
  </si>
  <si>
    <t>138</t>
  </si>
  <si>
    <t>311351121</t>
  </si>
  <si>
    <t>Zřízení oboustranného bednění nosných nadzákladových zdí</t>
  </si>
  <si>
    <t>956935767</t>
  </si>
  <si>
    <t>Bednění nadzákladových zdí nosných rovné oboustranné za každou stranu zřízení</t>
  </si>
  <si>
    <t>https://podminky.urs.cz/item/CS_URS_2024_01/311351121</t>
  </si>
  <si>
    <t>139</t>
  </si>
  <si>
    <t>311361821</t>
  </si>
  <si>
    <t>Výztuž nosných zdí betonářskou ocelí 10 505</t>
  </si>
  <si>
    <t>1702942918</t>
  </si>
  <si>
    <t>Výztuž nadzákladových zdí nosných svislých nebo odkloněných od svislice, rovných nebo oblých z betonářské oceli 10 505 (R) nebo BSt 500</t>
  </si>
  <si>
    <t>https://podminky.urs.cz/item/CS_URS_2024_01/311361821</t>
  </si>
  <si>
    <t>140</t>
  </si>
  <si>
    <t>317221111</t>
  </si>
  <si>
    <t>Osazení kamenných římsových desek do maltového lože</t>
  </si>
  <si>
    <t>-2031814313</t>
  </si>
  <si>
    <t>https://podminky.urs.cz/item/CS_URS_2024_01/317221111</t>
  </si>
  <si>
    <t>141</t>
  </si>
  <si>
    <t>58381086</t>
  </si>
  <si>
    <t>kámen lomový upravený štípaný (80, 40, 20 cm) pískovec</t>
  </si>
  <si>
    <t>263289570</t>
  </si>
  <si>
    <t>142</t>
  </si>
  <si>
    <t>317321118</t>
  </si>
  <si>
    <t>Mostní římsy ze ŽB C 30/37</t>
  </si>
  <si>
    <t>-786452463</t>
  </si>
  <si>
    <t>Římsy ze železového betonu C 30/37</t>
  </si>
  <si>
    <t>https://podminky.urs.cz/item/CS_URS_2024_01/317321118</t>
  </si>
  <si>
    <t>143</t>
  </si>
  <si>
    <t>317321191</t>
  </si>
  <si>
    <t>Příplatek k mostním římsám ze ŽB za betonáž malého rozsahu do 25 m3</t>
  </si>
  <si>
    <t>1336949416</t>
  </si>
  <si>
    <t>Římsy ze železového betonu Příplatek k cenám za betonáž malého rozsahu do 25 m3</t>
  </si>
  <si>
    <t>https://podminky.urs.cz/item/CS_URS_2024_01/317321191</t>
  </si>
  <si>
    <t>144</t>
  </si>
  <si>
    <t>317353121</t>
  </si>
  <si>
    <t>Bednění mostních říms všech tvarů - zřízení</t>
  </si>
  <si>
    <t>-1883909933</t>
  </si>
  <si>
    <t>Bednění mostní římsy zřízení všech tvarů</t>
  </si>
  <si>
    <t>https://podminky.urs.cz/item/CS_URS_2024_01/317353121</t>
  </si>
  <si>
    <t>145</t>
  </si>
  <si>
    <t>317353221</t>
  </si>
  <si>
    <t>Bednění mostních říms všech tvarů - odstranění</t>
  </si>
  <si>
    <t>-95352364</t>
  </si>
  <si>
    <t>Bednění mostní římsy odstranění všech tvarů</t>
  </si>
  <si>
    <t>https://podminky.urs.cz/item/CS_URS_2024_01/317353221</t>
  </si>
  <si>
    <t>146</t>
  </si>
  <si>
    <t>317353311</t>
  </si>
  <si>
    <t>Vložení matrice do bednění mostních říms</t>
  </si>
  <si>
    <t>1527871953</t>
  </si>
  <si>
    <t>Bednění mostní římsy vložení matrice do bednění</t>
  </si>
  <si>
    <t>https://podminky.urs.cz/item/CS_URS_2024_01/317353311</t>
  </si>
  <si>
    <t>147</t>
  </si>
  <si>
    <t>317361116</t>
  </si>
  <si>
    <t>Výztuž mostních říms z betonářské oceli 10 505</t>
  </si>
  <si>
    <t>-1442529164</t>
  </si>
  <si>
    <t>Výztuž mostních železobetonových říms z betonářské oceli 10 505 (R) nebo BSt 500</t>
  </si>
  <si>
    <t>https://podminky.urs.cz/item/CS_URS_2024_01/317361116</t>
  </si>
  <si>
    <t>148</t>
  </si>
  <si>
    <t>317361411</t>
  </si>
  <si>
    <t>Výztuž mostních říms ze svařovaných sítí do 6 kg/m2</t>
  </si>
  <si>
    <t>-1524098552</t>
  </si>
  <si>
    <t>Výztuž mostních železobetonových říms ze svařovaných sítí do 6 kg/m2</t>
  </si>
  <si>
    <t>https://podminky.urs.cz/item/CS_URS_2024_01/317361411</t>
  </si>
  <si>
    <t>149</t>
  </si>
  <si>
    <t>31316008</t>
  </si>
  <si>
    <t>síť výztužná svařovaná DIN 488 jakost B500A 100x100mm drát D 8mm</t>
  </si>
  <si>
    <t>87703234</t>
  </si>
  <si>
    <t>150</t>
  </si>
  <si>
    <t>317661141</t>
  </si>
  <si>
    <t>Výplň spár monolitické římsy tmelem polyuretanovým šířky spáry do 15 mm</t>
  </si>
  <si>
    <t>-620107672</t>
  </si>
  <si>
    <t>Výplň spár monolitické římsy tmelem polyuretanovým, spára šířky do 15 mm</t>
  </si>
  <si>
    <t>https://podminky.urs.cz/item/CS_URS_2024_01/317661141</t>
  </si>
  <si>
    <t>151</t>
  </si>
  <si>
    <t>317661142</t>
  </si>
  <si>
    <t>Výplň spár monolitické římsy tmelem polyuretanovým šířky spáry přes 15 do 40 mm</t>
  </si>
  <si>
    <t>-463597314</t>
  </si>
  <si>
    <t>Výplň spár monolitické římsy tmelem polyuretanovým, spára šířky přes 15 do 40 mm</t>
  </si>
  <si>
    <t>https://podminky.urs.cz/item/CS_URS_2024_01/317661142</t>
  </si>
  <si>
    <t>152</t>
  </si>
  <si>
    <t>320101112</t>
  </si>
  <si>
    <t>Osazení betonových a železobetonových prefabrikátů hmotnosti přes 1000 do 5000 kg</t>
  </si>
  <si>
    <t>4165959</t>
  </si>
  <si>
    <t>Osazení betonových a železobetonových prefabrikátů hmotnosti jednotlivě přes 1 000 do 5 000 kg</t>
  </si>
  <si>
    <t>https://podminky.urs.cz/item/CS_URS_2024_01/320101112</t>
  </si>
  <si>
    <t>153</t>
  </si>
  <si>
    <t>326214121</t>
  </si>
  <si>
    <t>Zdivo LTM z gabionů dvouzákrutová síť pozinkovaná vyplněná kamenem</t>
  </si>
  <si>
    <t>-1960836903</t>
  </si>
  <si>
    <t>Zdivo z lomového kamene na sucho do drátěných košů (gabionů) ze splétané dvouzákrutové ocelové sítě pozinkované</t>
  </si>
  <si>
    <t>https://podminky.urs.cz/item/CS_URS_2024_01/326214121</t>
  </si>
  <si>
    <t>154</t>
  </si>
  <si>
    <t>369317312</t>
  </si>
  <si>
    <t>Výplň štoly v hor mokré z cementopopílkové suspenze za rubem nosné obezdívky délky do 200 m</t>
  </si>
  <si>
    <t>-916391207</t>
  </si>
  <si>
    <t>Výplň z popílkocementové suspenze za rubem nosné obezdívky délky štoly, do 200 m, v hornině mokré</t>
  </si>
  <si>
    <t>https://podminky.urs.cz/item/CS_URS_2024_01/369317312</t>
  </si>
  <si>
    <t>Vodorovné konstrukce</t>
  </si>
  <si>
    <t>155</t>
  </si>
  <si>
    <t>421941111</t>
  </si>
  <si>
    <t>Zřízení podlahy z plechu na mostnicích, chodnících nebo revizních lávkách</t>
  </si>
  <si>
    <t>-1190712383</t>
  </si>
  <si>
    <t>Zřízení podlahy z plechu bez podpěrné konstrukce na železničních mostech s otevřenou mostovkou na mostnicích, chodnících nebo revizních lávkách</t>
  </si>
  <si>
    <t>https://podminky.urs.cz/item/CS_URS_2024_01/421941111</t>
  </si>
  <si>
    <t>156</t>
  </si>
  <si>
    <t>421941211</t>
  </si>
  <si>
    <t>Výroba podlah z plechů s výztuhami při opravě mostu</t>
  </si>
  <si>
    <t>103163251</t>
  </si>
  <si>
    <t>Oprava podlah z plechů výroba s výztuhami</t>
  </si>
  <si>
    <t>https://podminky.urs.cz/item/CS_URS_2024_01/421941211</t>
  </si>
  <si>
    <t>157</t>
  </si>
  <si>
    <t>421941221</t>
  </si>
  <si>
    <t>Výroba podlahy z plechů bez výztuh opravě mostu</t>
  </si>
  <si>
    <t>-534906398</t>
  </si>
  <si>
    <t>Oprava podlah z plechů výroba bez výztuh</t>
  </si>
  <si>
    <t>https://podminky.urs.cz/item/CS_URS_2024_01/421941221</t>
  </si>
  <si>
    <t>158</t>
  </si>
  <si>
    <t>13611309</t>
  </si>
  <si>
    <t>plech ocelový černý žebrovaný S235JR slza tl 6mm tabule</t>
  </si>
  <si>
    <t>-298782090</t>
  </si>
  <si>
    <t>159</t>
  </si>
  <si>
    <t>421941311</t>
  </si>
  <si>
    <t>Montáž podlahy z plechů s výztuhami při opravě mostu</t>
  </si>
  <si>
    <t>1631163791</t>
  </si>
  <si>
    <t>Oprava podlah z plechů montáž s výztuhami</t>
  </si>
  <si>
    <t>https://podminky.urs.cz/item/CS_URS_2024_01/421941311</t>
  </si>
  <si>
    <t>160</t>
  </si>
  <si>
    <t>421941321</t>
  </si>
  <si>
    <t>Montáž podlahy z plechů bez výztuh při opravě mostu</t>
  </si>
  <si>
    <t>2031001705</t>
  </si>
  <si>
    <t>Oprava podlah z plechů montáž bez výztuh</t>
  </si>
  <si>
    <t>https://podminky.urs.cz/item/CS_URS_2024_01/421941321</t>
  </si>
  <si>
    <t>161</t>
  </si>
  <si>
    <t>13611210</t>
  </si>
  <si>
    <t>plech ocelový hladký jakost S235JR tl 3mm tabule</t>
  </si>
  <si>
    <t>1498767991</t>
  </si>
  <si>
    <t>162</t>
  </si>
  <si>
    <t>421941411</t>
  </si>
  <si>
    <t>Demontáž a zpětná montáž podlah z plechu bez výztuh při revizi ocelových mostů</t>
  </si>
  <si>
    <t>2077988560</t>
  </si>
  <si>
    <t>Demontáž a zpětná montáž podlah z plechů při revizích ocelových mostů bez výztuh</t>
  </si>
  <si>
    <t>https://podminky.urs.cz/item/CS_URS_2024_01/421941411</t>
  </si>
  <si>
    <t>163</t>
  </si>
  <si>
    <t>421941512</t>
  </si>
  <si>
    <t>Demontáž podlahových plechů s výztuhami na mostech</t>
  </si>
  <si>
    <t>-768962537</t>
  </si>
  <si>
    <t>Demontáž podlahových plechů s výztuhami</t>
  </si>
  <si>
    <t>https://podminky.urs.cz/item/CS_URS_2024_01/421941512</t>
  </si>
  <si>
    <t>164</t>
  </si>
  <si>
    <t>421941521</t>
  </si>
  <si>
    <t>Demontáž podlahových plechů bez výztuh na mostech</t>
  </si>
  <si>
    <t>672234783</t>
  </si>
  <si>
    <t>Demontáž podlahových plechů bez výztuh</t>
  </si>
  <si>
    <t>https://podminky.urs.cz/item/CS_URS_2024_01/421941521</t>
  </si>
  <si>
    <t>165</t>
  </si>
  <si>
    <t>421953011</t>
  </si>
  <si>
    <t>Dřevěné mostní podlahy dočasné z fošen a hranolů - výroba</t>
  </si>
  <si>
    <t>-1770504968</t>
  </si>
  <si>
    <t>Dřevěné mostní podlahy z fošen a hranolů dočasné výroba</t>
  </si>
  <si>
    <t>https://podminky.urs.cz/item/CS_URS_2024_01/421953011</t>
  </si>
  <si>
    <t>166</t>
  </si>
  <si>
    <t>60512125</t>
  </si>
  <si>
    <t>hranol stavební řezivo průřezu do 120cm2 do dl 6m</t>
  </si>
  <si>
    <t>1087396008</t>
  </si>
  <si>
    <t>167</t>
  </si>
  <si>
    <t>60556100</t>
  </si>
  <si>
    <t>řezivo dubové sušené tl 30mm</t>
  </si>
  <si>
    <t>-32385104</t>
  </si>
  <si>
    <t>168</t>
  </si>
  <si>
    <t>60556101</t>
  </si>
  <si>
    <t>řezivo dubové sušené tl 50mm</t>
  </si>
  <si>
    <t>800457999</t>
  </si>
  <si>
    <t>169</t>
  </si>
  <si>
    <t>421953112</t>
  </si>
  <si>
    <t>Dřevěné mostní podlahy dočasné z fošen a hranolů - montáž</t>
  </si>
  <si>
    <t>-1339690405</t>
  </si>
  <si>
    <t>Dřevěné mostní podlahy z fošen a hranolů dočasné montáž</t>
  </si>
  <si>
    <t>https://podminky.urs.cz/item/CS_URS_2024_01/421953112</t>
  </si>
  <si>
    <t>170</t>
  </si>
  <si>
    <t>421953211</t>
  </si>
  <si>
    <t>Dřevěné mostní podlahy dočasné z fošen a hranolů - odstranění</t>
  </si>
  <si>
    <t>1795992225</t>
  </si>
  <si>
    <t>Dřevěné mostní podlahy z fošen a hranolů dočasné odstranění</t>
  </si>
  <si>
    <t>https://podminky.urs.cz/item/CS_URS_2024_01/421953211</t>
  </si>
  <si>
    <t>171</t>
  </si>
  <si>
    <t>421953411</t>
  </si>
  <si>
    <t>Výměna jednotlivých fošen dřevěné podlahy na ocelových mostech</t>
  </si>
  <si>
    <t>1609588624</t>
  </si>
  <si>
    <t>Oprava dřevěné podlahy na ocelových mostech výměna jednotlivých fošen</t>
  </si>
  <si>
    <t>https://podminky.urs.cz/item/CS_URS_2024_01/421953411</t>
  </si>
  <si>
    <t>172</t>
  </si>
  <si>
    <t>429172111</t>
  </si>
  <si>
    <t>Výroba ocelových prvků pro opravu mostů šroubovaných nebo svařovaných do 100 kg</t>
  </si>
  <si>
    <t>-1516388774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</si>
  <si>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</si>
  <si>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https://podminky.urs.cz/item/CS_URS_2024_01/429172111</t>
  </si>
  <si>
    <t>173</t>
  </si>
  <si>
    <t>429172112</t>
  </si>
  <si>
    <t>Výroba ocelových prvků pro opravu mostů šroubovaných nebo svařovaných přes 100 kg</t>
  </si>
  <si>
    <t>-1142894842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</si>
  <si>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</si>
  <si>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https://podminky.urs.cz/item/CS_URS_2024_01/429172112</t>
  </si>
  <si>
    <t>174</t>
  </si>
  <si>
    <t>429172211</t>
  </si>
  <si>
    <t>Montáž ocelových prvků pro opravu mostů šroubovaných nebo svařovaných do 100 kg</t>
  </si>
  <si>
    <t>-121323628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</si>
  <si>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</si>
  <si>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https://podminky.urs.cz/item/CS_URS_2024_01/429172211</t>
  </si>
  <si>
    <t>175</t>
  </si>
  <si>
    <t>13010266</t>
  </si>
  <si>
    <t>tyč ocelová plochá jakost S235JR (11 375) 80x5mm</t>
  </si>
  <si>
    <t>-1457643486</t>
  </si>
  <si>
    <t>176</t>
  </si>
  <si>
    <t>13511120</t>
  </si>
  <si>
    <t>ocel široká jakost S235JR 160x10mm</t>
  </si>
  <si>
    <t>349166384</t>
  </si>
  <si>
    <t>177</t>
  </si>
  <si>
    <t>13511130</t>
  </si>
  <si>
    <t>ocel široká jakost S235JR 160x20mm</t>
  </si>
  <si>
    <t>356094136</t>
  </si>
  <si>
    <t>178</t>
  </si>
  <si>
    <t>13010818</t>
  </si>
  <si>
    <t>ocel profilová jakost S235JR (11 375) průřez U (UPN) 120</t>
  </si>
  <si>
    <t>884258574</t>
  </si>
  <si>
    <t>179</t>
  </si>
  <si>
    <t>13010822</t>
  </si>
  <si>
    <t>ocel profilová jakost S235JR (11 375) průřez U (UPN) 160</t>
  </si>
  <si>
    <t>1086841568</t>
  </si>
  <si>
    <t>180</t>
  </si>
  <si>
    <t>429172212</t>
  </si>
  <si>
    <t>Montáž ocelových prvků pro opravu mostů šroubovaných nebo svařovaných přes 100 kg</t>
  </si>
  <si>
    <t>339673321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</si>
  <si>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</si>
  <si>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https://podminky.urs.cz/item/CS_URS_2024_01/429172212</t>
  </si>
  <si>
    <t>181</t>
  </si>
  <si>
    <t>429173111</t>
  </si>
  <si>
    <t>Přizvednutí a spuštění kcí hmotnosti do 10 t</t>
  </si>
  <si>
    <t>-289253880</t>
  </si>
  <si>
    <t>Přizvednutí a spuštění konstrukcí hmotnosti do 10 t</t>
  </si>
  <si>
    <t>https://podminky.urs.cz/item/CS_URS_2024_01/429173111</t>
  </si>
  <si>
    <t>182</t>
  </si>
  <si>
    <t>429173112</t>
  </si>
  <si>
    <t>Přizvednutí a spuštění kcí hmotnosti přes 10 do 50 t</t>
  </si>
  <si>
    <t>-1248871147</t>
  </si>
  <si>
    <t>Přizvednutí a spuštění konstrukcí hmotnosti přes 10 do 50 t</t>
  </si>
  <si>
    <t>https://podminky.urs.cz/item/CS_URS_2024_01/429173112</t>
  </si>
  <si>
    <t>183</t>
  </si>
  <si>
    <t>429173113</t>
  </si>
  <si>
    <t>Přizvednutí a spuštění kcí hmotnosti přes 50 do 100 t</t>
  </si>
  <si>
    <t>1605993835</t>
  </si>
  <si>
    <t>Přizvednutí a spuštění konstrukcí hmotnosti přes 50 do 100 t</t>
  </si>
  <si>
    <t>https://podminky.urs.cz/item/CS_URS_2024_01/429173113</t>
  </si>
  <si>
    <t>184</t>
  </si>
  <si>
    <t>451312111</t>
  </si>
  <si>
    <t>Podklad pod dlažbu z betonu prostého C 20/25 tl přes 100 do 150 mm</t>
  </si>
  <si>
    <t>1138218447</t>
  </si>
  <si>
    <t>Podklad pod dlažbu z betonu prostého bez zvýšených nároků na prostředí tř. C 20/25 tl. přes 100 do 150 mm</t>
  </si>
  <si>
    <t>https://podminky.urs.cz/item/CS_URS_2024_01/451312111</t>
  </si>
  <si>
    <t>185</t>
  </si>
  <si>
    <t>451315111</t>
  </si>
  <si>
    <t>Podkladní nebo vyrovnávací vrstva z betonu C25/30 tl 100 mm</t>
  </si>
  <si>
    <t>-1721265375</t>
  </si>
  <si>
    <t>Podkladní nebo vyrovnávací vrstva z betonu prostého tř. C 25/30, ve vrstvě do 100 mm</t>
  </si>
  <si>
    <t>https://podminky.urs.cz/item/CS_URS_2024_01/451315111</t>
  </si>
  <si>
    <t>186</t>
  </si>
  <si>
    <t>451476111</t>
  </si>
  <si>
    <t>Podkladní vrstva pod ložiska z plastbetonu první vrstva tl 10 mm</t>
  </si>
  <si>
    <t>-773879923</t>
  </si>
  <si>
    <t>Podkladní vrstva z plastbetonu pod mostními ložisky epoxidová pryskyřice první vrstva tl. 10 mm</t>
  </si>
  <si>
    <t>https://podminky.urs.cz/item/CS_URS_2024_01/451476111</t>
  </si>
  <si>
    <t>187</t>
  </si>
  <si>
    <t>451476112</t>
  </si>
  <si>
    <t>Podkladní vrstva pod ložiska z plastbetonu další vrstvy tl 10 mm</t>
  </si>
  <si>
    <t>1582041934</t>
  </si>
  <si>
    <t>Podkladní vrstva z plastbetonu pod mostními ložisky epoxidová pryskyřice každá další vrstva tl. 10 mm</t>
  </si>
  <si>
    <t>https://podminky.urs.cz/item/CS_URS_2024_01/451476112</t>
  </si>
  <si>
    <t>188</t>
  </si>
  <si>
    <t>451571211</t>
  </si>
  <si>
    <t>Lože pod dlažby z kameniva těženého hrubého vrstva tl do 100 mm</t>
  </si>
  <si>
    <t>-1336629657</t>
  </si>
  <si>
    <t>Lože pod dlažby z kameniva těženého hrubého, tl. vrstvy do 100 mm</t>
  </si>
  <si>
    <t>https://podminky.urs.cz/item/CS_URS_2024_01/451571211</t>
  </si>
  <si>
    <t>189</t>
  </si>
  <si>
    <t>457311116</t>
  </si>
  <si>
    <t>Vyrovnávací nebo spádový beton C 20/25 včetně úpravy povrchu</t>
  </si>
  <si>
    <t>-830521223</t>
  </si>
  <si>
    <t>Vyrovnávací nebo spádový beton včetně úpravy povrchu C 20/25</t>
  </si>
  <si>
    <t>https://podminky.urs.cz/item/CS_URS_2024_01/457311116</t>
  </si>
  <si>
    <t>190</t>
  </si>
  <si>
    <t>457451134</t>
  </si>
  <si>
    <t>Ochranná betonová vrstva na izolaci přesýpaných objektů tl 60 mm s výztuží sítí beton C 30/37</t>
  </si>
  <si>
    <t>-1036387191</t>
  </si>
  <si>
    <t>Ochranná betonová vrstva na izolaci přesýpaných objektů tloušťky 60 mm s vyhlazením povrchu s výztuží ze sítí C 30/37</t>
  </si>
  <si>
    <t>https://podminky.urs.cz/item/CS_URS_2024_01/457451134</t>
  </si>
  <si>
    <t>191</t>
  </si>
  <si>
    <t>462512161</t>
  </si>
  <si>
    <t>Zához z lomového kamene záhozového hmotnost kamenů do 200 kg bez výplně</t>
  </si>
  <si>
    <t>238215455</t>
  </si>
  <si>
    <t>Zához z lomového kamene neupraveného provedený ze břehu nebo z lešení, do sucha nebo do vody záhozového, hmotnost jednotlivých kamenů do 200 kg bez výplně mezer</t>
  </si>
  <si>
    <t>https://podminky.urs.cz/item/CS_URS_2024_01/462512161</t>
  </si>
  <si>
    <t>192</t>
  </si>
  <si>
    <t>465513256</t>
  </si>
  <si>
    <t>Dlažba svahu u opěr z upraveného lomového žulového kamene tl 250 mm do lože C 25/30 pl do 10 m2</t>
  </si>
  <si>
    <t>-131633864</t>
  </si>
  <si>
    <t>Dlažba svahu u mostních opěr z upraveného lomového žulového kamene s vyspárováním maltou MC 25, šíře spáry 15 mm do betonového lože C 25/30 tloušťky 250 mm, plochy do 10 m2</t>
  </si>
  <si>
    <t>https://podminky.urs.cz/item/CS_URS_2024_01/465513256</t>
  </si>
  <si>
    <t>193</t>
  </si>
  <si>
    <t>465513257</t>
  </si>
  <si>
    <t>Dlažba svahu u opěr z upraveného lomového žulového kamene tl 250 mm do lože C 25/30 pl přes 10 m2</t>
  </si>
  <si>
    <t>946892064</t>
  </si>
  <si>
    <t>Dlažba svahu u mostních opěr z upraveného lomového žulového kamene s vyspárováním maltou MC 25, šíře spáry 15 mm do betonového lože C 25/30 tloušťky 250 mm, plochy přes 10 m2</t>
  </si>
  <si>
    <t>https://podminky.urs.cz/item/CS_URS_2024_01/465513257</t>
  </si>
  <si>
    <t>Komunikace pozemní</t>
  </si>
  <si>
    <t>194</t>
  </si>
  <si>
    <t>511501111</t>
  </si>
  <si>
    <t>Konstrukční vrstva tělesa železničního spodku ze štěrkodrti</t>
  </si>
  <si>
    <t>-395646255</t>
  </si>
  <si>
    <t>Podkladní konstrukční vrstvy pro kolej jakékoliv tloušťky a šířky pruhu s dodáním hmot ze štěrkodrti</t>
  </si>
  <si>
    <t>https://podminky.urs.cz/item/CS_URS_2024_01/511501111</t>
  </si>
  <si>
    <t>195</t>
  </si>
  <si>
    <t>521271911</t>
  </si>
  <si>
    <t>Odizolování mostnicového šroubu se zalitím asfaltem a překrytím PVC</t>
  </si>
  <si>
    <t>100101272</t>
  </si>
  <si>
    <t>Údržba mostnicových šroubů odizolování se zalitím asfaltem a překrytím PVC</t>
  </si>
  <si>
    <t>https://podminky.urs.cz/item/CS_URS_2024_01/521271911</t>
  </si>
  <si>
    <t>196</t>
  </si>
  <si>
    <t>521271921</t>
  </si>
  <si>
    <t>Dotažení mostnicového šroubu po dosednutí vlivem provozu</t>
  </si>
  <si>
    <t>-1534108066</t>
  </si>
  <si>
    <t>Údržba mostnicových šroubů dotažení po dosednutí vlivem provozu</t>
  </si>
  <si>
    <t>https://podminky.urs.cz/item/CS_URS_2024_01/521271921</t>
  </si>
  <si>
    <t>197</t>
  </si>
  <si>
    <t>521272215</t>
  </si>
  <si>
    <t>Demontáž mostnic s odsunem hmot mimo objekt mostu</t>
  </si>
  <si>
    <t>-1049505191</t>
  </si>
  <si>
    <t>Demontáž mostnic s odsunem hmot mimo objekt mostu se zřízením pomocné montážní lávky</t>
  </si>
  <si>
    <t>https://podminky.urs.cz/item/CS_URS_2024_01/521272215</t>
  </si>
  <si>
    <t>198</t>
  </si>
  <si>
    <t>521273111</t>
  </si>
  <si>
    <t>Výroba dřevěných mostnic železničního mostu v přímé, v oblouku nebo přechodnici bez převýšení</t>
  </si>
  <si>
    <t>2043881470</t>
  </si>
  <si>
    <t>Mostnice na železničních mostech z tvrdého dřeva s plošným uložením výroba bez převýšení v přímé, v oblouku nebo přechodnici</t>
  </si>
  <si>
    <t>https://podminky.urs.cz/item/CS_URS_2024_01/521273111</t>
  </si>
  <si>
    <t>199</t>
  </si>
  <si>
    <t>521273121</t>
  </si>
  <si>
    <t>Výroba dřevěných mostnic železničního mostu s převýšením bez klínu</t>
  </si>
  <si>
    <t>-1034003608</t>
  </si>
  <si>
    <t>Mostnice na železničních mostech z tvrdého dřeva s plošným uložením výroba s převýšením bez klínu</t>
  </si>
  <si>
    <t>https://podminky.urs.cz/item/CS_URS_2024_01/521273121</t>
  </si>
  <si>
    <t>200</t>
  </si>
  <si>
    <t>521273122</t>
  </si>
  <si>
    <t>Výroba dřevěných mostnic železničního mostu s převýšení do 75 mm s 1 klínem</t>
  </si>
  <si>
    <t>-868075716</t>
  </si>
  <si>
    <t>Mostnice na železničních mostech z tvrdého dřeva s plošným uložením výroba s převýšením do 75 mm s 1 klínem</t>
  </si>
  <si>
    <t>https://podminky.urs.cz/item/CS_URS_2024_01/521273122</t>
  </si>
  <si>
    <t>201</t>
  </si>
  <si>
    <t>521273123</t>
  </si>
  <si>
    <t>Výroba dřevěných mostnic železničního mostu s převýšení přes 75 mm s 2 klíny</t>
  </si>
  <si>
    <t>326092309</t>
  </si>
  <si>
    <t>Mostnice na železničních mostech z tvrdého dřeva s plošným uložením výroba s převýšením přes 75 mm se 2 klíny</t>
  </si>
  <si>
    <t>https://podminky.urs.cz/item/CS_URS_2024_01/521273123</t>
  </si>
  <si>
    <t>202</t>
  </si>
  <si>
    <t>521273211</t>
  </si>
  <si>
    <t>Montáž dřevěných mostnic železničního mostu v přímé, v oblouku nebo přechodnici bez převýšení</t>
  </si>
  <si>
    <t>-505070847</t>
  </si>
  <si>
    <t>Mostnice na železničních mostech z tvrdého dřeva s plošným uložením montáž bez převýšení v přímé, v oblouku nebo přechodnici</t>
  </si>
  <si>
    <t>https://podminky.urs.cz/item/CS_URS_2024_01/521273211</t>
  </si>
  <si>
    <t>203</t>
  </si>
  <si>
    <t>60815345</t>
  </si>
  <si>
    <t>mostnice dřevěná impregnovaná olejem DB 240x240mm dl 2,4m</t>
  </si>
  <si>
    <t>750709924</t>
  </si>
  <si>
    <t>204</t>
  </si>
  <si>
    <t>521273221</t>
  </si>
  <si>
    <t>Montáž dřevěných mostnic železničního mostu s převýšením bez klínu</t>
  </si>
  <si>
    <t>-1587171191</t>
  </si>
  <si>
    <t>Mostnice na železničních mostech z tvrdého dřeva s plošným uložením montáž s převýšením bez klínu</t>
  </si>
  <si>
    <t>https://podminky.urs.cz/item/CS_URS_2024_01/521273221</t>
  </si>
  <si>
    <t>205</t>
  </si>
  <si>
    <t>60815355</t>
  </si>
  <si>
    <t>mostnice dřevěná impregnovaná olejem DB 240x240mm dl 2,6m</t>
  </si>
  <si>
    <t>1894959369</t>
  </si>
  <si>
    <t>206</t>
  </si>
  <si>
    <t>60815365</t>
  </si>
  <si>
    <t>mostnice dřevěná impregnovaná olejem DB 240x260mm dl 2,4m</t>
  </si>
  <si>
    <t>-1490309947</t>
  </si>
  <si>
    <t>207</t>
  </si>
  <si>
    <t>60815375</t>
  </si>
  <si>
    <t>mostnice dřevěná impregnovaná olejem DB 240x260mm dl 2,6m</t>
  </si>
  <si>
    <t>-1313291882</t>
  </si>
  <si>
    <t>208</t>
  </si>
  <si>
    <t>31111009</t>
  </si>
  <si>
    <t>matice přesná šestihranná Pz DIN 934-8 M20</t>
  </si>
  <si>
    <t>100 kus</t>
  </si>
  <si>
    <t>-532929543</t>
  </si>
  <si>
    <t>209</t>
  </si>
  <si>
    <t>31121006</t>
  </si>
  <si>
    <t>podložka pod dřevěnou konstrukci DIN 440 D 20mm</t>
  </si>
  <si>
    <t>-1302387869</t>
  </si>
  <si>
    <t>210</t>
  </si>
  <si>
    <t>31120009</t>
  </si>
  <si>
    <t>podložka DIN 125-A ZB D 20mm</t>
  </si>
  <si>
    <t>213104985</t>
  </si>
  <si>
    <t>211</t>
  </si>
  <si>
    <t>521273222</t>
  </si>
  <si>
    <t>Montáž dřevěných mostnic železničního mostu s převýšení do 75 mm s 1 klínem</t>
  </si>
  <si>
    <t>178716138</t>
  </si>
  <si>
    <t>Mostnice na železničních mostech z tvrdého dřeva s plošným uložením montáž s převýšením do 75 mm s 1 klínem</t>
  </si>
  <si>
    <t>https://podminky.urs.cz/item/CS_URS_2024_01/521273222</t>
  </si>
  <si>
    <t>212</t>
  </si>
  <si>
    <t>521273223</t>
  </si>
  <si>
    <t>Montáž dřevěných mostnic železničního mostu s převýšení přes 75 mm s 2 klíny</t>
  </si>
  <si>
    <t>-1638517323</t>
  </si>
  <si>
    <t>Mostnice na železničních mostech z tvrdého dřeva s plošným uložením montáž s převýšením přes 75 mm se 2 klíny</t>
  </si>
  <si>
    <t>https://podminky.urs.cz/item/CS_URS_2024_01/521273223</t>
  </si>
  <si>
    <t>213</t>
  </si>
  <si>
    <t>521281111</t>
  </si>
  <si>
    <t>Výroba pozednic železničního mostu z tvrdého dřeva</t>
  </si>
  <si>
    <t>624899794</t>
  </si>
  <si>
    <t>Pozednice na železničních mostech z tvrdého dřeva s plošným uložením výroba</t>
  </si>
  <si>
    <t>https://podminky.urs.cz/item/CS_URS_2024_01/521281111</t>
  </si>
  <si>
    <t>214</t>
  </si>
  <si>
    <t>521281211</t>
  </si>
  <si>
    <t>Montáž pozednic železničního mostu z tvrdého dřeva</t>
  </si>
  <si>
    <t>-1746687575</t>
  </si>
  <si>
    <t>Pozednice na železničních mostech z tvrdého dřeva s plošným uložením montáž</t>
  </si>
  <si>
    <t>https://podminky.urs.cz/item/CS_URS_2024_01/521281211</t>
  </si>
  <si>
    <t>215</t>
  </si>
  <si>
    <t>521283221</t>
  </si>
  <si>
    <t>Demontáž pozednic včetně odstranění štěrkového podsypu</t>
  </si>
  <si>
    <t>1109760513</t>
  </si>
  <si>
    <t>Demontáž pozednic s odstraněním štěrku</t>
  </si>
  <si>
    <t>https://podminky.urs.cz/item/CS_URS_2024_01/521283221</t>
  </si>
  <si>
    <t>216</t>
  </si>
  <si>
    <t>564751111</t>
  </si>
  <si>
    <t>Podklad z kameniva hrubého drceného vel. 32-63 mm plochy přes 100 m2 tl 150 mm</t>
  </si>
  <si>
    <t>1545853427</t>
  </si>
  <si>
    <t>Podklad nebo kryt z kameniva hrubého drceného vel. 32-63 mm s rozprostřením a zhutněním plochy přes 100 m2, po zhutnění tl. 150 mm</t>
  </si>
  <si>
    <t>https://podminky.urs.cz/item/CS_URS_2024_01/564751111</t>
  </si>
  <si>
    <t>217</t>
  </si>
  <si>
    <t>564821111</t>
  </si>
  <si>
    <t>Podklad ze štěrkodrtě ŠD plochy přes 100 m2 tl 80 mm</t>
  </si>
  <si>
    <t>1611136458</t>
  </si>
  <si>
    <t>Podklad ze štěrkodrti ŠD s rozprostřením a zhutněním plochy přes 100 m2, po zhutnění tl. 80 mm</t>
  </si>
  <si>
    <t>https://podminky.urs.cz/item/CS_URS_2024_01/564821111</t>
  </si>
  <si>
    <t>218</t>
  </si>
  <si>
    <t>596212210</t>
  </si>
  <si>
    <t>Kladení zámkové dlažby pozemních komunikací ručně tl 80 mm skupiny A pl do 50 m2</t>
  </si>
  <si>
    <t>1085926049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</si>
  <si>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</si>
  <si>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https://podminky.urs.cz/item/CS_URS_2024_01/596212210</t>
  </si>
  <si>
    <t>219</t>
  </si>
  <si>
    <t>59245013</t>
  </si>
  <si>
    <t>dlažba zámková betonová tvaru I 200x165mm tl 80mm přírodní</t>
  </si>
  <si>
    <t>135950643</t>
  </si>
  <si>
    <t>220</t>
  </si>
  <si>
    <t>58381345</t>
  </si>
  <si>
    <t>deska dlažební broušená žula tl 30mm do 0,48m2</t>
  </si>
  <si>
    <t>1035520242</t>
  </si>
  <si>
    <t>Úpravy povrchů, podlahy a osazování výplní</t>
  </si>
  <si>
    <t>221</t>
  </si>
  <si>
    <t>619991001</t>
  </si>
  <si>
    <t>Zakrytí podlahy fólií</t>
  </si>
  <si>
    <t>168159593</t>
  </si>
  <si>
    <t>Zakrytí vnitřních ploch před znečištěním fólií včetně pozdějšího odkrytí podlah</t>
  </si>
  <si>
    <t>https://podminky.urs.cz/item/CS_URS_2024_01/619991001</t>
  </si>
  <si>
    <t>222</t>
  </si>
  <si>
    <t>619991021</t>
  </si>
  <si>
    <t>Olepení rámů a keramických soklů lepící páskou</t>
  </si>
  <si>
    <t>-1621721522</t>
  </si>
  <si>
    <t>Zakrytí vnitřních ploch před znečištěním páskou včetně pozdějšího odlepení rámů oken a dveří, keramických soklů</t>
  </si>
  <si>
    <t>https://podminky.urs.cz/item/CS_URS_2024_01/619991021</t>
  </si>
  <si>
    <t>223</t>
  </si>
  <si>
    <t>73558001</t>
  </si>
  <si>
    <t>páska výstražná vstup zakázán</t>
  </si>
  <si>
    <t>1842025295</t>
  </si>
  <si>
    <t>224</t>
  </si>
  <si>
    <t>621131121</t>
  </si>
  <si>
    <t>Penetrační nátěr vnějších podhledů nanášený ručně</t>
  </si>
  <si>
    <t>821202487</t>
  </si>
  <si>
    <t>Podkladní a spojovací vrstva vnějších omítaných ploch penetrace nanášená ručně podhledů</t>
  </si>
  <si>
    <t>https://podminky.urs.cz/item/CS_URS_2024_01/621131121</t>
  </si>
  <si>
    <t>225</t>
  </si>
  <si>
    <t>622131121</t>
  </si>
  <si>
    <t>Penetrační nátěr vnějších stěn nanášený ručně</t>
  </si>
  <si>
    <t>-246412146</t>
  </si>
  <si>
    <t>Podkladní a spojovací vrstva vnějších omítaných ploch penetrace nanášená ručně stěn</t>
  </si>
  <si>
    <t>https://podminky.urs.cz/item/CS_URS_2024_01/622131121</t>
  </si>
  <si>
    <t>226</t>
  </si>
  <si>
    <t>622142001</t>
  </si>
  <si>
    <t>Sklovláknité pletivo vnějších stěn vtlačené do tmelu</t>
  </si>
  <si>
    <t>-1789756882</t>
  </si>
  <si>
    <t>Pletivo vnějších ploch v ploše nebo pruzích, na plném podkladu sklovláknité vtlačené do tmelu stěn</t>
  </si>
  <si>
    <t>https://podminky.urs.cz/item/CS_URS_2024_01/622142001</t>
  </si>
  <si>
    <t>227</t>
  </si>
  <si>
    <t>622151001</t>
  </si>
  <si>
    <t>Penetrační akrylátový nátěr vnějších pastovitých tenkovrstvých omítek stěn</t>
  </si>
  <si>
    <t>1290608891</t>
  </si>
  <si>
    <t>Penetrační nátěr vnějších pastovitých tenkovrstvých omítek akrylátový stěn</t>
  </si>
  <si>
    <t>https://podminky.urs.cz/item/CS_URS_2024_01/622151001</t>
  </si>
  <si>
    <t>228</t>
  </si>
  <si>
    <t>622511002</t>
  </si>
  <si>
    <t>Tenkovrstvá akrylátová zatíraná omítka zrnitost 1,0 mm vnějších stěn</t>
  </si>
  <si>
    <t>-19490081</t>
  </si>
  <si>
    <t>Omítka tenkovrstvá akrylátová vnějších ploch probarvená bez penetrace zatíraná (škrábaná), zrnitost 1,0 mm stěn</t>
  </si>
  <si>
    <t>https://podminky.urs.cz/item/CS_URS_2024_01/622511002</t>
  </si>
  <si>
    <t>229</t>
  </si>
  <si>
    <t>622511022</t>
  </si>
  <si>
    <t>Tenkovrstvá akrylátová zatíraná omítka zrnitost 2,0 mm vnějších stěn</t>
  </si>
  <si>
    <t>-1387845287</t>
  </si>
  <si>
    <t>Omítka tenkovrstvá akrylátová vnějších ploch probarvená bez penetrace zatíraná (škrábaná), zrnitost 2,0 mm stěn</t>
  </si>
  <si>
    <t>https://podminky.urs.cz/item/CS_URS_2024_01/622511022</t>
  </si>
  <si>
    <t>230</t>
  </si>
  <si>
    <t>624631211</t>
  </si>
  <si>
    <t>Tmelení akrylátovým tmelem spár prefabrikovaných dílců š do 15 mm včetně penetrace</t>
  </si>
  <si>
    <t>851415184</t>
  </si>
  <si>
    <t>Úprava vnějších spár obvodového pláště z prefabrikovaných dílců tmelení spáry včetně penetračního nátěru tmelem akrylátovým, šířky spáry do 15 mm</t>
  </si>
  <si>
    <t>https://podminky.urs.cz/item/CS_URS_2024_01/624631211</t>
  </si>
  <si>
    <t>231</t>
  </si>
  <si>
    <t>628195001</t>
  </si>
  <si>
    <t>Očištění zdiva nebo betonu zdí a valů před započetím oprav ručně</t>
  </si>
  <si>
    <t>1052848858</t>
  </si>
  <si>
    <t>https://podminky.urs.cz/item/CS_URS_2024_01/628195001</t>
  </si>
  <si>
    <t>232</t>
  </si>
  <si>
    <t>628195011</t>
  </si>
  <si>
    <t>Očištění ocel konstrukcí od usazenin</t>
  </si>
  <si>
    <t>2049734602</t>
  </si>
  <si>
    <t>Očištění ocelových konstrukcí od usazenin, rzi a starého nátěru</t>
  </si>
  <si>
    <t>https://podminky.urs.cz/item/CS_URS_2024_01/628195011</t>
  </si>
  <si>
    <t>233</t>
  </si>
  <si>
    <t>628613911</t>
  </si>
  <si>
    <t>Mechanické vyčištění hloubkové koroze mezi jednotlivými prvky OK mostů</t>
  </si>
  <si>
    <t>-1486404089</t>
  </si>
  <si>
    <t>Mechanické vyčištění hloubkové koroze mezi jednotlivými prvky ocelových mostních konstrukcí</t>
  </si>
  <si>
    <t>https://podminky.urs.cz/item/CS_URS_2024_01/628613911</t>
  </si>
  <si>
    <t>234</t>
  </si>
  <si>
    <t>629991111</t>
  </si>
  <si>
    <t>Zatmelení spar mezi jednotlivými ocelovými prvky mostních konstrukcí bez výplně</t>
  </si>
  <si>
    <t>-62241428</t>
  </si>
  <si>
    <t>Zatmelení spar mezi jednotlivými ocelovými prvky mostních konstrukcí polyuretanovým tmelem šířky spar do 10 mm bez výplně</t>
  </si>
  <si>
    <t>https://podminky.urs.cz/item/CS_URS_2024_01/629991111</t>
  </si>
  <si>
    <t>235</t>
  </si>
  <si>
    <t>629991112</t>
  </si>
  <si>
    <t>Zatmelení spar mezi jednotlivými ocelovými prvky mostních konstrukcí s výplní</t>
  </si>
  <si>
    <t>-634732951</t>
  </si>
  <si>
    <t>Zatmelení spar mezi jednotlivými ocelovými prvky mostních konstrukcí polyuretanovým tmelem šířky spar do 10 mm s výplní</t>
  </si>
  <si>
    <t>https://podminky.urs.cz/item/CS_URS_2024_01/629991112</t>
  </si>
  <si>
    <t>236</t>
  </si>
  <si>
    <t>629992111</t>
  </si>
  <si>
    <t>Zatmelení spar mezi mostními prefabrikáty š do 10 mm PUR tmelem včetně výplně PUR pěnou</t>
  </si>
  <si>
    <t>1793301090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</si>
  <si>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</si>
  <si>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https://podminky.urs.cz/item/CS_URS_2024_01/629992111</t>
  </si>
  <si>
    <t>237</t>
  </si>
  <si>
    <t>629992112</t>
  </si>
  <si>
    <t>Zatmelení spar mezi mostními prefabrikáty š do 20 mm PUR tmelem včetně výplně PUR pěnou</t>
  </si>
  <si>
    <t>1266621141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</si>
  <si>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</si>
  <si>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https://podminky.urs.cz/item/CS_URS_2024_01/629992112</t>
  </si>
  <si>
    <t>238</t>
  </si>
  <si>
    <t>629992113</t>
  </si>
  <si>
    <t>Zatmelení spar mezi mostními prefabrikáty š do 30 mm PUR tmelem včetně výplně PUR pěnou</t>
  </si>
  <si>
    <t>1991979857</t>
  </si>
  <si>
    <t>Zatmelení styčných spar mezi mostními prefabrikáty a konstrukcemi trvale pružným polyuretanovým tmelem včetně vyčištění spar, provedení penetračního nátěru a vyplnění spar pěnou pro spáry šířky přes 20 do 30 mm</t>
  </si>
  <si>
    <t>https://podminky.urs.cz/item/CS_URS_2024_01/629992113</t>
  </si>
  <si>
    <t>239</t>
  </si>
  <si>
    <t>629992114</t>
  </si>
  <si>
    <t>Zatmelení spar mezi mostními prefabrikáty š do 40 mm PUR tmelem včetně výplně PUR pěnou</t>
  </si>
  <si>
    <t>1794939900</t>
  </si>
  <si>
    <t>Zatmelení styčných spar mezi mostními prefabrikáty a konstrukcemi trvale pružným polyuretanovým tmelem včetně vyčištění spar, provedení penetračního nátěru a vyplnění spar pěnou pro spáry šířky přes 30 do 40 mm</t>
  </si>
  <si>
    <t>https://podminky.urs.cz/item/CS_URS_2024_01/629992114</t>
  </si>
  <si>
    <t>240</t>
  </si>
  <si>
    <t>631362021</t>
  </si>
  <si>
    <t>Výztuž mazanin svařovanými sítěmi Kari</t>
  </si>
  <si>
    <t>410239536</t>
  </si>
  <si>
    <t>Výztuž mazanin ze svařovaných sítí z drátů typu KARI</t>
  </si>
  <si>
    <t>https://podminky.urs.cz/item/CS_URS_2024_01/631362021</t>
  </si>
  <si>
    <t>241</t>
  </si>
  <si>
    <t>634662113</t>
  </si>
  <si>
    <t>Výplň dilatačních spar šířky přes 15 do 20 mm v mazaninách akrylátovým tmelem</t>
  </si>
  <si>
    <t>-2100096293</t>
  </si>
  <si>
    <t>Výplň dilatačních spar mazanin akrylátovým tmelem, šířka spáry přes 15 do 20 mm</t>
  </si>
  <si>
    <t>https://podminky.urs.cz/item/CS_URS_2024_01/634662113</t>
  </si>
  <si>
    <t>242</t>
  </si>
  <si>
    <t>634663111</t>
  </si>
  <si>
    <t>Výplň dilatačních spar šířky do 10 mm v mazaninách polyuretovou samonivelační hmotou</t>
  </si>
  <si>
    <t>833611223</t>
  </si>
  <si>
    <t>Výplň dilatačních spar mazanin polyuretanovou samonivelační hmotou, šířka spáry do 10 mm</t>
  </si>
  <si>
    <t>https://podminky.urs.cz/item/CS_URS_2024_01/634663111</t>
  </si>
  <si>
    <t>243</t>
  </si>
  <si>
    <t>634911111</t>
  </si>
  <si>
    <t>Řezání dilatačních spár š 5 mm hl do 10 mm v čerstvé betonové mazanině</t>
  </si>
  <si>
    <t>1411094472</t>
  </si>
  <si>
    <t>Řezání dilatačních nebo smršťovacích spár v čerstvé betonové mazanině nebo potěru šířky do 5 mm, hloubky do 10 mm</t>
  </si>
  <si>
    <t>https://podminky.urs.cz/item/CS_URS_2024_01/634911111</t>
  </si>
  <si>
    <t>Ostatní konstrukce a práce, bourání</t>
  </si>
  <si>
    <t>244</t>
  </si>
  <si>
    <t>911121211</t>
  </si>
  <si>
    <t>Výroba ocelového zábradli při opravách mostů</t>
  </si>
  <si>
    <t>1716623886</t>
  </si>
  <si>
    <t>Oprava ocelového zábradlí svařovaného nebo šroubovaného výroba</t>
  </si>
  <si>
    <t>https://podminky.urs.cz/item/CS_URS_2024_01/911121211</t>
  </si>
  <si>
    <t>245</t>
  </si>
  <si>
    <t>911121311</t>
  </si>
  <si>
    <t>Montáž ocelového zábradli při opravách mostů</t>
  </si>
  <si>
    <t>-180867558</t>
  </si>
  <si>
    <t>Oprava ocelového zábradlí svařovaného nebo šroubovaného montáž</t>
  </si>
  <si>
    <t>https://podminky.urs.cz/item/CS_URS_2024_01/911121311</t>
  </si>
  <si>
    <t>246</t>
  </si>
  <si>
    <t>13010218</t>
  </si>
  <si>
    <t>tyč ocelová plochá jakost S235JR (11 375) 50x5mm</t>
  </si>
  <si>
    <t>-1010936225</t>
  </si>
  <si>
    <t>247</t>
  </si>
  <si>
    <t>13010400</t>
  </si>
  <si>
    <t>úhelník ocelový rovnostranný jakost S235JR (11 375) 20x20x3mm</t>
  </si>
  <si>
    <t>-1300784780</t>
  </si>
  <si>
    <t>248</t>
  </si>
  <si>
    <t>13010416</t>
  </si>
  <si>
    <t>úhelník ocelový rovnostranný jakost S235JR (11 375) 40x40x5mm</t>
  </si>
  <si>
    <t>1867641764</t>
  </si>
  <si>
    <t>249</t>
  </si>
  <si>
    <t>13010420</t>
  </si>
  <si>
    <t>úhelník ocelový rovnostranný jakost S235JR (11 375) 50x50x5mm</t>
  </si>
  <si>
    <t>214440171</t>
  </si>
  <si>
    <t>250</t>
  </si>
  <si>
    <t>13010424</t>
  </si>
  <si>
    <t>úhelník ocelový rovnostranný jakost S235JR (11 375) 60x60x6mm</t>
  </si>
  <si>
    <t>529010883</t>
  </si>
  <si>
    <t>251</t>
  </si>
  <si>
    <t>13010426</t>
  </si>
  <si>
    <t>úhelník ocelový rovnostranný jakost S235JR (11 375) 60x60x8mm</t>
  </si>
  <si>
    <t>1682165338</t>
  </si>
  <si>
    <t>252</t>
  </si>
  <si>
    <t>13010430</t>
  </si>
  <si>
    <t>úhelník ocelový rovnostranný jakost S235JR (11 375) 70x70x7mm</t>
  </si>
  <si>
    <t>1927872475</t>
  </si>
  <si>
    <t>253</t>
  </si>
  <si>
    <t>13010434</t>
  </si>
  <si>
    <t>úhelník ocelový rovnostranný jakost S235JR (11 375) 80x80x8mm</t>
  </si>
  <si>
    <t>1383452882</t>
  </si>
  <si>
    <t>254</t>
  </si>
  <si>
    <t>13010752</t>
  </si>
  <si>
    <t>ocel profilová jakost S235JR (11 375) průřez IPE 200</t>
  </si>
  <si>
    <t>1828183002</t>
  </si>
  <si>
    <t>255</t>
  </si>
  <si>
    <t>13010812</t>
  </si>
  <si>
    <t>ocel profilová jakost S235JR (11 375) průřez U (UPN) 65</t>
  </si>
  <si>
    <t>-70227841</t>
  </si>
  <si>
    <t>256</t>
  </si>
  <si>
    <t>13010814</t>
  </si>
  <si>
    <t>ocel profilová jakost S235JR (11 375) průřez U (UPN) 80</t>
  </si>
  <si>
    <t>304074048</t>
  </si>
  <si>
    <t>257</t>
  </si>
  <si>
    <t>13010816</t>
  </si>
  <si>
    <t>ocel profilová jakost S235JR (11 375) průřez U (UPN) 100</t>
  </si>
  <si>
    <t>-647182441</t>
  </si>
  <si>
    <t>258</t>
  </si>
  <si>
    <t>13010980</t>
  </si>
  <si>
    <t>ocel profilová jakost S235JR (11 375) průřez HEB 200</t>
  </si>
  <si>
    <t>-958157390</t>
  </si>
  <si>
    <t>259</t>
  </si>
  <si>
    <t>31197008</t>
  </si>
  <si>
    <t>tyč závitová Pz 4.6 M20</t>
  </si>
  <si>
    <t>685933389</t>
  </si>
  <si>
    <t>260</t>
  </si>
  <si>
    <t>911122111</t>
  </si>
  <si>
    <t>Výroba dílů ocelového zábradlí do 50 kg při opravách mostů</t>
  </si>
  <si>
    <t>1213546675</t>
  </si>
  <si>
    <t>Oprava částí ocelového zábradlí mostů svařovaného nebo šroubovaného výroba dílů hmotnosti do 50 kg</t>
  </si>
  <si>
    <t>https://podminky.urs.cz/item/CS_URS_2024_01/911122111</t>
  </si>
  <si>
    <t>261</t>
  </si>
  <si>
    <t>911122112</t>
  </si>
  <si>
    <t>Výroba dílů ocelového zábradlí přes 50 kg při opravách mostů</t>
  </si>
  <si>
    <t>804867687</t>
  </si>
  <si>
    <t>Oprava částí ocelového zábradlí mostů svařovaného nebo šroubovaného výroba dílů hmotnosti přes 50 kg</t>
  </si>
  <si>
    <t>https://podminky.urs.cz/item/CS_URS_2024_01/911122112</t>
  </si>
  <si>
    <t>262</t>
  </si>
  <si>
    <t>911122211</t>
  </si>
  <si>
    <t>Montáž dílů ocelového zábradlí do 50 kg při opravách mostů</t>
  </si>
  <si>
    <t>173662392</t>
  </si>
  <si>
    <t>Oprava částí ocelového zábradlí mostů svařovaného nebo šroubovaného montáž dílů hmotnosti do 50 kg</t>
  </si>
  <si>
    <t>https://podminky.urs.cz/item/CS_URS_2024_01/911122211</t>
  </si>
  <si>
    <t>263</t>
  </si>
  <si>
    <t>911122212</t>
  </si>
  <si>
    <t>Montáž dílů ocelového zábradlí přes 50 kg při opravách mostů</t>
  </si>
  <si>
    <t>487140661</t>
  </si>
  <si>
    <t>Oprava částí ocelového zábradlí mostů svařovaného nebo šroubovaného montáž dílů hmotnosti přes 50 kg</t>
  </si>
  <si>
    <t>https://podminky.urs.cz/item/CS_URS_2024_01/911122212</t>
  </si>
  <si>
    <t>264</t>
  </si>
  <si>
    <t>913121111</t>
  </si>
  <si>
    <t>Montáž a demontáž dočasné dopravní značky kompletní základní</t>
  </si>
  <si>
    <t>-1490712634</t>
  </si>
  <si>
    <t>Montáž a demontáž dočasných dopravních značek kompletních značek vč. podstavce a sloupku základních</t>
  </si>
  <si>
    <t>https://podminky.urs.cz/item/CS_URS_2024_01/913121111</t>
  </si>
  <si>
    <t>265</t>
  </si>
  <si>
    <t>913121211</t>
  </si>
  <si>
    <t>Příplatek k dočasné dopravní značce kompletní základní za první a ZKD den použití</t>
  </si>
  <si>
    <t>-1504297172</t>
  </si>
  <si>
    <t>Montáž a demontáž dočasných dopravních značek Příplatek za první a každý další den použití dočasných dopravních značek k ceně 12-1111</t>
  </si>
  <si>
    <t>https://podminky.urs.cz/item/CS_URS_2024_01/913121211</t>
  </si>
  <si>
    <t>266</t>
  </si>
  <si>
    <t>919535556</t>
  </si>
  <si>
    <t>Obetonování trubního propustku betonem se zvýšenými nároky na prostředí tř. C 25/30</t>
  </si>
  <si>
    <t>2020142774</t>
  </si>
  <si>
    <t>Obetonování trubního propustku betonem prostým se zvýšenými nároky na prostředí tř. C 25/30</t>
  </si>
  <si>
    <t>https://podminky.urs.cz/item/CS_URS_2024_01/919535556</t>
  </si>
  <si>
    <t>267</t>
  </si>
  <si>
    <t>919726123</t>
  </si>
  <si>
    <t>Geotextilie pro ochranu, separaci a filtraci netkaná měrná hm přes 300 do 500 g/m2</t>
  </si>
  <si>
    <t>369610187</t>
  </si>
  <si>
    <t>Geotextilie netkaná pro ochranu, separaci nebo filtraci měrná hmotnost přes 300 do 500 g/m2</t>
  </si>
  <si>
    <t>https://podminky.urs.cz/item/CS_URS_2024_01/919726123</t>
  </si>
  <si>
    <t>268</t>
  </si>
  <si>
    <t>919726125</t>
  </si>
  <si>
    <t>Geotextilie pro ochranu, separaci a filtraci netkaná měrná hm přes 800 do 1000 g/m2</t>
  </si>
  <si>
    <t>2074552793</t>
  </si>
  <si>
    <t>Geotextilie netkaná pro ochranu, separaci nebo filtraci měrná hmotnost přes 800 do 1 000 g/m2</t>
  </si>
  <si>
    <t>https://podminky.urs.cz/item/CS_URS_2024_01/919726125</t>
  </si>
  <si>
    <t>269</t>
  </si>
  <si>
    <t>935112112</t>
  </si>
  <si>
    <t>Osazení příkopového žlabu do betonu tl 100 mm z betonových desek</t>
  </si>
  <si>
    <t>-768725932</t>
  </si>
  <si>
    <t>Osazení betonového příkopového žlabu s vyplněním a zatřením spár cementovou maltou s ložem tl. 100 mm z betonu prostého z betonových desek jakékoliv velikosti</t>
  </si>
  <si>
    <t>https://podminky.urs.cz/item/CS_URS_2024_01/935112112</t>
  </si>
  <si>
    <t>270</t>
  </si>
  <si>
    <t>59227034</t>
  </si>
  <si>
    <t>deska betonová meliorační 500x500x100mm</t>
  </si>
  <si>
    <t>147165893</t>
  </si>
  <si>
    <t>271</t>
  </si>
  <si>
    <t>935112211</t>
  </si>
  <si>
    <t>Osazení příkopového žlabu do betonu tl 100 mm z betonových tvárnic š 800 mm</t>
  </si>
  <si>
    <t>-2141028353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</si>
  <si>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</si>
  <si>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https://podminky.urs.cz/item/CS_URS_2024_01/935112211</t>
  </si>
  <si>
    <t>272</t>
  </si>
  <si>
    <t>59227023</t>
  </si>
  <si>
    <t>žlabovka příkopová betonová 300x1125x350mm</t>
  </si>
  <si>
    <t>2090059010</t>
  </si>
  <si>
    <t>273</t>
  </si>
  <si>
    <t>59227029</t>
  </si>
  <si>
    <t>žlabovka příkopová betonová 500x680x60mm</t>
  </si>
  <si>
    <t>-1754628366</t>
  </si>
  <si>
    <t>274</t>
  </si>
  <si>
    <t>935112311</t>
  </si>
  <si>
    <t>Osazení příkopového žlabu do betonu tl 100 mm z betonových tvárnic š 1200 mm</t>
  </si>
  <si>
    <t>-1794445214</t>
  </si>
  <si>
    <t>Osazení betonového příkopového žlabu s vyplněním a zatřením spár cementovou maltou s ložem tl. 100 mm z betonu prostého z betonových příkopových tvárnic šířky přes 800 do 1200 mm</t>
  </si>
  <si>
    <t>https://podminky.urs.cz/item/CS_URS_2024_01/935112311</t>
  </si>
  <si>
    <t>275</t>
  </si>
  <si>
    <t>935112911</t>
  </si>
  <si>
    <t>Příplatek ZKD tl 10 mm lože přes 100 mm u příkopového žlabu osazeného do betonu</t>
  </si>
  <si>
    <t>-557675386</t>
  </si>
  <si>
    <t>Osazení betonového příkopového žlabu s vyplněním a zatřením spár cementovou maltou Příplatek k cenám za každých dalších i započatých 10 mm tloušťky lože přes 100 mm</t>
  </si>
  <si>
    <t>https://podminky.urs.cz/item/CS_URS_2024_01/935112911</t>
  </si>
  <si>
    <t>276</t>
  </si>
  <si>
    <t>935113111</t>
  </si>
  <si>
    <t>Osazení odvodňovacího polymerbetonového žlabu s krycím roštem šířky do 200 mm</t>
  </si>
  <si>
    <t>1812239862</t>
  </si>
  <si>
    <t>Osazení odvodňovacího žlabu s krycím roštem polymerbetonového šířky do 200 mm</t>
  </si>
  <si>
    <t>https://podminky.urs.cz/item/CS_URS_2024_01/935113111</t>
  </si>
  <si>
    <t>277</t>
  </si>
  <si>
    <t>59227006</t>
  </si>
  <si>
    <t>žlab odvodňovací z polymerbetonu se spádem dna 0,5% 130x155/160mm</t>
  </si>
  <si>
    <t>1049087826</t>
  </si>
  <si>
    <t>278</t>
  </si>
  <si>
    <t>935932111</t>
  </si>
  <si>
    <t>Osazení odvodňovacího plastového žlabu s krycím roštem šířky do 200 mm</t>
  </si>
  <si>
    <t>1884386271</t>
  </si>
  <si>
    <t>https://podminky.urs.cz/item/CS_URS_2024_01/935932111</t>
  </si>
  <si>
    <t>279</t>
  </si>
  <si>
    <t>59227012</t>
  </si>
  <si>
    <t>rošt můstkový A15 Pz pro žlab š 130mm</t>
  </si>
  <si>
    <t>-97501166</t>
  </si>
  <si>
    <t>280</t>
  </si>
  <si>
    <t>936171150</t>
  </si>
  <si>
    <t>Demontáž pojistných úhelníků L 160 x 160 x 40 na železničních mostech přímých nebo v oblouku</t>
  </si>
  <si>
    <t>1247484391</t>
  </si>
  <si>
    <t>Demontáž úhelníků na železničních mostech bez přesypávky v přímé trati nebo v oblouku pojistných L 160 x 160 x 40</t>
  </si>
  <si>
    <t>https://podminky.urs.cz/item/CS_URS_2024_01/936171150</t>
  </si>
  <si>
    <t>281</t>
  </si>
  <si>
    <t>936171151</t>
  </si>
  <si>
    <t>Demontáž pojistných úhelníků L 200 x 200 x 40 na železničních mostech přímých nebo v oblouku</t>
  </si>
  <si>
    <t>-1657723178</t>
  </si>
  <si>
    <t>Demontáž úhelníků na železničních mostech bez přesypávky v přímé trati nebo v oblouku pojistných L 200 x 200 x 40</t>
  </si>
  <si>
    <t>https://podminky.urs.cz/item/CS_URS_2024_01/936171151</t>
  </si>
  <si>
    <t>282</t>
  </si>
  <si>
    <t>936171211</t>
  </si>
  <si>
    <t>Výroba pojistných úhelníků L 160x100x14 pro kolej S 49 na mostě</t>
  </si>
  <si>
    <t>-1468442933</t>
  </si>
  <si>
    <t>Oprava úhelníků na železničních mostech v přímé trati nebo oblouku výroba úhelníků pojistných v koleji tvaru S 49 - L 160x100x14</t>
  </si>
  <si>
    <t>https://podminky.urs.cz/item/CS_URS_2024_01/936171211</t>
  </si>
  <si>
    <t>283</t>
  </si>
  <si>
    <t>936171212</t>
  </si>
  <si>
    <t>Výroba pojistných úhelníků L 200x200x4 pro kolej R 65 na mostě</t>
  </si>
  <si>
    <t>-77875934</t>
  </si>
  <si>
    <t>Oprava úhelníků na železničních mostech v přímé trati nebo oblouku výroba úhelníků pojistných v koleji tvaru R 65 - L 200x200x14</t>
  </si>
  <si>
    <t>https://podminky.urs.cz/item/CS_URS_2024_01/936171212</t>
  </si>
  <si>
    <t>284</t>
  </si>
  <si>
    <t>936171311</t>
  </si>
  <si>
    <t>Montáž pojistných úhelníků L 160x100x14 v koleji S 49 na mostě</t>
  </si>
  <si>
    <t>2015478946</t>
  </si>
  <si>
    <t>Oprava úhelníků na železničních mostech v přímé trati nebo oblouku montáž úhelníků pojistných v koleji tvaru S 49 - L 160x100x14</t>
  </si>
  <si>
    <t>https://podminky.urs.cz/item/CS_URS_2024_01/936171311</t>
  </si>
  <si>
    <t>285</t>
  </si>
  <si>
    <t>13011059</t>
  </si>
  <si>
    <t>úhelník ocelový nerovnostranný jakost S235JR (11 375) 150x100x12mm</t>
  </si>
  <si>
    <t>15003592</t>
  </si>
  <si>
    <t>286</t>
  </si>
  <si>
    <t>936171312</t>
  </si>
  <si>
    <t>Montáž pojistných úhelníků L 200x200x14 v koleji R 65 na mostě</t>
  </si>
  <si>
    <t>832842811</t>
  </si>
  <si>
    <t>Oprava úhelníků na železničních mostech v přímé trati nebo oblouku montáž úhelníků pojistných v koleji tvaru R 65 - L 200x200x14</t>
  </si>
  <si>
    <t>https://podminky.urs.cz/item/CS_URS_2024_01/936171312</t>
  </si>
  <si>
    <t>287</t>
  </si>
  <si>
    <t>13011072</t>
  </si>
  <si>
    <t>úhelník ocelový rovnostranný jakost S355J2 (11 503) 200x200x16mm</t>
  </si>
  <si>
    <t>-115301152</t>
  </si>
  <si>
    <t>288</t>
  </si>
  <si>
    <t>936943311</t>
  </si>
  <si>
    <t>Výměna kovového zábradelního madla - demontáž, výroba včetně dodávky a montáž</t>
  </si>
  <si>
    <t>-513236592</t>
  </si>
  <si>
    <t>Výměna zábradelního madla kovového</t>
  </si>
  <si>
    <t>https://podminky.urs.cz/item/CS_URS_2024_01/936943311</t>
  </si>
  <si>
    <t>289</t>
  </si>
  <si>
    <t>936943924</t>
  </si>
  <si>
    <t>Montáž věšákového závěsu odvodnění mostu 1-bodového DN přes 150 do 300</t>
  </si>
  <si>
    <t>167743553</t>
  </si>
  <si>
    <t>Montáž věšákového závěsu odvodnění mostu jednobodového přes DN 150 do DN 300</t>
  </si>
  <si>
    <t>https://podminky.urs.cz/item/CS_URS_2024_01/936943924</t>
  </si>
  <si>
    <t>290</t>
  </si>
  <si>
    <t>42975102</t>
  </si>
  <si>
    <t>objímka s gumou Pz M8/M10 D 160mm</t>
  </si>
  <si>
    <t>-1307877956</t>
  </si>
  <si>
    <t>291</t>
  </si>
  <si>
    <t>936991111</t>
  </si>
  <si>
    <t>Odvodňovač kamenného zdiva mostu z PE potrubí DN 160 s vyvrtáním otvoru a utěsněním</t>
  </si>
  <si>
    <t>-86508890</t>
  </si>
  <si>
    <t>Odvodňovače kamenného zdiva mostů z PE trubek DN 160 včetně utěsnění</t>
  </si>
  <si>
    <t>https://podminky.urs.cz/item/CS_URS_2024_01/936991111</t>
  </si>
  <si>
    <t>292</t>
  </si>
  <si>
    <t>936992121</t>
  </si>
  <si>
    <t>Montáž odvodnění mostu z plastového potrubí HDPE DN 150</t>
  </si>
  <si>
    <t>63427706</t>
  </si>
  <si>
    <t>Montáž odvodnění mostu z plastového nebo laminátového potrubí se spojkami z plastového HDPE DN 150 potrubí</t>
  </si>
  <si>
    <t>https://podminky.urs.cz/item/CS_URS_2024_01/936992121</t>
  </si>
  <si>
    <t>293</t>
  </si>
  <si>
    <t>28611133</t>
  </si>
  <si>
    <t>trubka kanalizační PVC DN 160x3000mm SN4</t>
  </si>
  <si>
    <t>934178328</t>
  </si>
  <si>
    <t>294</t>
  </si>
  <si>
    <t>28611225</t>
  </si>
  <si>
    <t>trubka drenážní flexibilní celoperforovaná PVC-U SN 4 DN 160 pro meliorace, dočasné nebo odlehčovací drenáže</t>
  </si>
  <si>
    <t>1457828481</t>
  </si>
  <si>
    <t>295</t>
  </si>
  <si>
    <t>42611099</t>
  </si>
  <si>
    <t>čerpadlo ponorné kalové Hmax 15m Qmax 5,3l/s 400V</t>
  </si>
  <si>
    <t>-2146750016</t>
  </si>
  <si>
    <t>296</t>
  </si>
  <si>
    <t>28612162</t>
  </si>
  <si>
    <t>hadice závlahová PN25, průměr 25 mm</t>
  </si>
  <si>
    <t>1353014322</t>
  </si>
  <si>
    <t>297</t>
  </si>
  <si>
    <t>55117618</t>
  </si>
  <si>
    <t>spona hadicová šneková 20-32mm</t>
  </si>
  <si>
    <t>-695546484</t>
  </si>
  <si>
    <t>298</t>
  </si>
  <si>
    <t>55117622</t>
  </si>
  <si>
    <t>spona hadicová šneková 32-50mm</t>
  </si>
  <si>
    <t>29121256</t>
  </si>
  <si>
    <t>299</t>
  </si>
  <si>
    <t>938111111</t>
  </si>
  <si>
    <t>Čištění zdiva opěr, pilířů, křídel od mechu a jiné vegetace</t>
  </si>
  <si>
    <t>-2101703467</t>
  </si>
  <si>
    <t>https://podminky.urs.cz/item/CS_URS_2024_01/938111111</t>
  </si>
  <si>
    <t>300</t>
  </si>
  <si>
    <t>938121111</t>
  </si>
  <si>
    <t>Odstranění náletových křovin, dřevin a travnatého porostu ve výškách v okolí říms a křídel</t>
  </si>
  <si>
    <t>-1540540121</t>
  </si>
  <si>
    <t>Odstraňování náletových křovin, dřevin a travnatého porostu ve výškách v okolí mostních říms a křídel</t>
  </si>
  <si>
    <t>https://podminky.urs.cz/item/CS_URS_2024_01/938121111</t>
  </si>
  <si>
    <t>301</t>
  </si>
  <si>
    <t>938122111</t>
  </si>
  <si>
    <t>Ošetření řezných ploch dřevin na mostech D do 10 cm herbicidy</t>
  </si>
  <si>
    <t>395718076</t>
  </si>
  <si>
    <t>Ošetření řezných ploch porostů na mostech herbicidy průměru do 10 cm</t>
  </si>
  <si>
    <t>https://podminky.urs.cz/item/CS_URS_2024_01/938122111</t>
  </si>
  <si>
    <t>302</t>
  </si>
  <si>
    <t>938122211</t>
  </si>
  <si>
    <t>Hubení porostů na mostech herbicidy postřikovačem</t>
  </si>
  <si>
    <t>1044996926</t>
  </si>
  <si>
    <t>https://podminky.urs.cz/item/CS_URS_2024_01/938122211</t>
  </si>
  <si>
    <t>303</t>
  </si>
  <si>
    <t>938131111</t>
  </si>
  <si>
    <t>Odstranění přebytečné zeminy (nánosů) u říms průčelního zdiva a křídel ručně</t>
  </si>
  <si>
    <t>450851520</t>
  </si>
  <si>
    <t>https://podminky.urs.cz/item/CS_URS_2024_01/938131111</t>
  </si>
  <si>
    <t>304</t>
  </si>
  <si>
    <t>938132111</t>
  </si>
  <si>
    <t>Údržba svahu a svahových kuželů v okolí říms a křídel</t>
  </si>
  <si>
    <t>1154618356</t>
  </si>
  <si>
    <t>Údržba svahu a svahových kuželů odstraněním nánosů a náletových dřevin v okolí říms a křídel</t>
  </si>
  <si>
    <t>https://podminky.urs.cz/item/CS_URS_2024_01/938132111</t>
  </si>
  <si>
    <t>305</t>
  </si>
  <si>
    <t>938532111</t>
  </si>
  <si>
    <t>Broušení nerovností mostovky do 2 mm</t>
  </si>
  <si>
    <t>-1775701414</t>
  </si>
  <si>
    <t>Broušení betonových ploch nerovností mostovky do 2 mm</t>
  </si>
  <si>
    <t>https://podminky.urs.cz/item/CS_URS_2024_01/938532111</t>
  </si>
  <si>
    <t>306</t>
  </si>
  <si>
    <t>938905107</t>
  </si>
  <si>
    <t>Údržba OK mostů - jednotlivá výměna nýtu za nýt počtu do 10 kusů</t>
  </si>
  <si>
    <t>-4242428</t>
  </si>
  <si>
    <t>Údržba ocelových konstrukcí výměna nýtu za nýt, počtu do 10 kusů</t>
  </si>
  <si>
    <t>https://podminky.urs.cz/item/CS_URS_2024_01/938905107</t>
  </si>
  <si>
    <t>307</t>
  </si>
  <si>
    <t>938905108</t>
  </si>
  <si>
    <t>Údržba OK mostů - jednotlivá výměna nýtu za nýt počtu přes 10 do 50 kusů</t>
  </si>
  <si>
    <t>1559871260</t>
  </si>
  <si>
    <t>Údržba ocelových konstrukcí výměna nýtu za nýt, počtu přes 10 do 50 kusů</t>
  </si>
  <si>
    <t>https://podminky.urs.cz/item/CS_URS_2024_01/938905108</t>
  </si>
  <si>
    <t>308</t>
  </si>
  <si>
    <t>938905109</t>
  </si>
  <si>
    <t>Údržba OK mostů - jednotlivá výměna nýtu za nýt počtu přes 50 do 100 kusů</t>
  </si>
  <si>
    <t>-1464638223</t>
  </si>
  <si>
    <t>Údržba ocelových konstrukcí výměna nýtu za nýt, počtu přes 50 do 100 kusů</t>
  </si>
  <si>
    <t>https://podminky.urs.cz/item/CS_URS_2024_01/938905109</t>
  </si>
  <si>
    <t>309</t>
  </si>
  <si>
    <t>938905135</t>
  </si>
  <si>
    <t>Údržba OK mostů - jednotlivá výměna nýtu za trhací šroub M 20 x 70</t>
  </si>
  <si>
    <t>-1516764762</t>
  </si>
  <si>
    <t>Údržba ocelových konstrukcí výměna nýtu za trhací šroub, velikosti M 20 x 70</t>
  </si>
  <si>
    <t>https://podminky.urs.cz/item/CS_URS_2024_01/938905135</t>
  </si>
  <si>
    <t>310</t>
  </si>
  <si>
    <t>938905211</t>
  </si>
  <si>
    <t>Údržba OK mostů - úprava ukončení 1 páru pojistných úhelníků 160 x 100 x 14 mm</t>
  </si>
  <si>
    <t>soubor</t>
  </si>
  <si>
    <t>524154906</t>
  </si>
  <si>
    <t>Údržba ocelových konstrukcí úprava ukončení (výběhů) jednoho páru pojistných úhelníků, velikosti 160 x 100 x 14 mm</t>
  </si>
  <si>
    <t>https://podminky.urs.cz/item/CS_URS_2024_01/938905211</t>
  </si>
  <si>
    <t>311</t>
  </si>
  <si>
    <t>938905213</t>
  </si>
  <si>
    <t>Údržba OK mostů - úprava ukončení 1 páru pojistných úhelníků 200 x 200 x 14 mm</t>
  </si>
  <si>
    <t>2036820807</t>
  </si>
  <si>
    <t>Údržba ocelových konstrukcí úprava ukončení (výběhů) jednoho páru pojistných úhelníků, velikosti 200 x 200 x 14 mm</t>
  </si>
  <si>
    <t>https://podminky.urs.cz/item/CS_URS_2024_01/938905213</t>
  </si>
  <si>
    <t>312</t>
  </si>
  <si>
    <t>938905311</t>
  </si>
  <si>
    <t>Údržba OK mostů - očistění, nátěr, namazání ložisek</t>
  </si>
  <si>
    <t>376037970</t>
  </si>
  <si>
    <t>Údržba ocelových konstrukcí údržba ložisek očistění, nátěr, namazání</t>
  </si>
  <si>
    <t>https://podminky.urs.cz/item/CS_URS_2024_01/938905311</t>
  </si>
  <si>
    <t>313</t>
  </si>
  <si>
    <t>938905312</t>
  </si>
  <si>
    <t>Údržba OK mostů - vysekání obetonávky ložisek a zalití ložiskových desek</t>
  </si>
  <si>
    <t>-986311569</t>
  </si>
  <si>
    <t>Údržba ocelových konstrukcí údržba ložisek vysekání obetonávky a zalití ložiskových desek</t>
  </si>
  <si>
    <t>https://podminky.urs.cz/item/CS_URS_2024_01/938905312</t>
  </si>
  <si>
    <t>314</t>
  </si>
  <si>
    <t>939902132</t>
  </si>
  <si>
    <t>Práce přívěsným kolejovým vozíkem plošinovým</t>
  </si>
  <si>
    <t>950951753</t>
  </si>
  <si>
    <t>Práce pojízdnými prostředky vozík kolejový přívěsný plošinový</t>
  </si>
  <si>
    <t>https://podminky.urs.cz/item/CS_URS_2024_01/939902132</t>
  </si>
  <si>
    <t>315</t>
  </si>
  <si>
    <t>941111121</t>
  </si>
  <si>
    <t>Montáž lešení řadového trubkového lehkého s podlahami zatížení do 200 kg/m2 š od 0,9 do 1,2 m v do 10 m</t>
  </si>
  <si>
    <t>986345293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</si>
  <si>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</si>
  <si>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</si>
  <si>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>316</t>
  </si>
  <si>
    <t>941111221</t>
  </si>
  <si>
    <t>Příplatek k lešení řadovému trubkovému lehkému s podlahami do 200 kg/m2 š od 0,9 do 1,2 m v 10 m za každý den použití</t>
  </si>
  <si>
    <t>1278387037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</si>
  <si>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</si>
  <si>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</si>
  <si>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317</t>
  </si>
  <si>
    <t>941111821</t>
  </si>
  <si>
    <t>Demontáž lešení řadového trubkového lehkého s podlahami zatížení do 200 kg/m2 š od 0,9 do 1,2 m v do 10 m</t>
  </si>
  <si>
    <t>-1589456022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</si>
  <si>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</si>
  <si>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</si>
  <si>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318</t>
  </si>
  <si>
    <t>941121111</t>
  </si>
  <si>
    <t>Montáž lešení řadového trubkového těžkého s podlahami zatížení do 300 kg/m2 š od 1,5 do 1,8 m v do 10 m</t>
  </si>
  <si>
    <t>-1717651008</t>
  </si>
  <si>
    <t>Lešení řadové trubkové těžké pracovní s podlahami z fošen nebo dílců min. tl. 38 mm, s provozním zatížením tř. 4 do 300 kg/m2 šířky tř. W15 od 1,5 do 1,8 m výšky do 10 m montáž</t>
  </si>
  <si>
    <t>https://podminky.urs.cz/item/CS_URS_2024_01/941121111</t>
  </si>
  <si>
    <t>319</t>
  </si>
  <si>
    <t>941121211</t>
  </si>
  <si>
    <t>Příplatek k lešení řadovému trubkovému těžkému s podlahami do 300 kg/m2 š od 1,5 do 1,8 m v do 10 m za každý den použití</t>
  </si>
  <si>
    <t>794835154</t>
  </si>
  <si>
    <t>Lešení řadové trubkové těžké pracovní s podlahami z fošen nebo dílců min. tl. 38 mm, s provozním zatížením tř. 4 do 300 kg/m2 šířky tř. W15 od 1,5 do 1,8 m výšky do 10 m příplatek za každý den použití</t>
  </si>
  <si>
    <t>https://podminky.urs.cz/item/CS_URS_2024_01/941121211</t>
  </si>
  <si>
    <t>320</t>
  </si>
  <si>
    <t>941121811</t>
  </si>
  <si>
    <t>Demontáž lešení řadového trubkového těžkého s podlahami zatížení do 300 kg/m2 š od 1,5 do 1,8 m v do 10 m</t>
  </si>
  <si>
    <t>77892535</t>
  </si>
  <si>
    <t>Lešení řadové trubkové těžké pracovní s podlahami z fošen nebo dílců min. tl. 38 mm, s provozním zatížením tř. 4 do 300 kg/m2 šířky tř. W15 od 1,5 do 1,8 m výšky do 10 m demontáž</t>
  </si>
  <si>
    <t>https://podminky.urs.cz/item/CS_URS_2024_01/941121811</t>
  </si>
  <si>
    <t>321</t>
  </si>
  <si>
    <t>944611111</t>
  </si>
  <si>
    <t>Montáž ochranné plachty z textilie z umělých vláken</t>
  </si>
  <si>
    <t>-1644581049</t>
  </si>
  <si>
    <t>Plachta ochranná zavěšená na konstrukci lešení z textilie z umělých vláken montáž</t>
  </si>
  <si>
    <t>https://podminky.urs.cz/item/CS_URS_2024_01/944611111</t>
  </si>
  <si>
    <t>322</t>
  </si>
  <si>
    <t>944611211</t>
  </si>
  <si>
    <t>Příplatek k ochranné plachtě za každý den použití</t>
  </si>
  <si>
    <t>2062895706</t>
  </si>
  <si>
    <t>Plachta ochranná zavěšená na konstrukci lešení z textilie z umělých vláken příplatek k ceně za každý den použití</t>
  </si>
  <si>
    <t>https://podminky.urs.cz/item/CS_URS_2024_01/944611211</t>
  </si>
  <si>
    <t>323</t>
  </si>
  <si>
    <t>944611811</t>
  </si>
  <si>
    <t>Demontáž ochranné plachty z textilie z umělých vláken</t>
  </si>
  <si>
    <t>1707347518</t>
  </si>
  <si>
    <t>Plachta ochranná zavěšená na konstrukci lešení z textilie z umělých vláken demontáž</t>
  </si>
  <si>
    <t>https://podminky.urs.cz/item/CS_URS_2024_01/944611811</t>
  </si>
  <si>
    <t>324</t>
  </si>
  <si>
    <t>945421110</t>
  </si>
  <si>
    <t>Hydraulická zvedací plošina na automobilovém podvozku výška zdvihu do 18 m včetně obsluhy</t>
  </si>
  <si>
    <t>-904673089</t>
  </si>
  <si>
    <t>Hydraulická zvedací plošina včetně obsluhy instalovaná na automobilovém podvozku, výšky zdvihu do 18 m</t>
  </si>
  <si>
    <t>https://podminky.urs.cz/item/CS_URS_2024_01/945421110</t>
  </si>
  <si>
    <t>325</t>
  </si>
  <si>
    <t>946211131</t>
  </si>
  <si>
    <t>Montáž lešení zavěšeného trubkového na potrubních mostech zatížení přes 150 do 200 kg/m2 v do 10 m</t>
  </si>
  <si>
    <t>1770949295</t>
  </si>
  <si>
    <t>Lešení zavěšené na potrubních mostech nebo na mostní konstrukci trubkové s podlahami s provozním zatížením tř. 3 přes 150 do 200 kg/m2, umístěné ve výšce do 10 m montáž</t>
  </si>
  <si>
    <t>https://podminky.urs.cz/item/CS_URS_2024_01/946211131</t>
  </si>
  <si>
    <t>326</t>
  </si>
  <si>
    <t>946211231</t>
  </si>
  <si>
    <t>Příplatek k lešení zavěšenému trubkovému na mostech přes 150 do 200 kg/m2 v do 10 m za každý den použití</t>
  </si>
  <si>
    <t>1619830543</t>
  </si>
  <si>
    <t>Lešení zavěšené na potrubních mostech nebo na mostní konstrukci trubkové s podlahami s provozním zatížením tř. 3 přes 150 do 200 kg/m2, umístěné ve výšce do 10 m příplatek k ceně za každý den použití</t>
  </si>
  <si>
    <t>https://podminky.urs.cz/item/CS_URS_2024_01/946211231</t>
  </si>
  <si>
    <t>327</t>
  </si>
  <si>
    <t>946211831</t>
  </si>
  <si>
    <t>Demontáž lešení zavěšeného trubkového na potrubních mostech zatížení přes 150 do 200 kg/m2 v do 10 m</t>
  </si>
  <si>
    <t>1566993694</t>
  </si>
  <si>
    <t>Lešení zavěšené na potrubních mostech nebo na mostní konstrukci trubkové s podlahami s provozním zatížením tř. 3 přes 150 do 200 kg/m2, umístěné ve výšce do 10 m demontáž</t>
  </si>
  <si>
    <t>https://podminky.urs.cz/item/CS_URS_2024_01/946211831</t>
  </si>
  <si>
    <t>328</t>
  </si>
  <si>
    <t>952904111</t>
  </si>
  <si>
    <t>Čištění mostních objektů - strojní odstranění nánosů z otvorů</t>
  </si>
  <si>
    <t>-1681283761</t>
  </si>
  <si>
    <t>Čištění mostních objektů odstranění nánosů z otvorů strojně</t>
  </si>
  <si>
    <t>https://podminky.urs.cz/item/CS_URS_2024_01/952904111</t>
  </si>
  <si>
    <t>329</t>
  </si>
  <si>
    <t>952904121</t>
  </si>
  <si>
    <t>Čištění mostních objektů - ruční odstranění nánosů z otvorů v do 1,5 m</t>
  </si>
  <si>
    <t>567769502</t>
  </si>
  <si>
    <t>Čištění mostních objektů odstranění nánosů z otvorů ručně, světlé výšky otvoru do 1,5 m</t>
  </si>
  <si>
    <t>https://podminky.urs.cz/item/CS_URS_2024_01/952904121</t>
  </si>
  <si>
    <t>330</t>
  </si>
  <si>
    <t>952904122</t>
  </si>
  <si>
    <t>Čištění mostních objektů - ruční odstranění nánosů z otvorů v přes 1,5 m</t>
  </si>
  <si>
    <t>1661300483</t>
  </si>
  <si>
    <t>Čištění mostních objektů odstranění nánosů z otvorů ručně, světlé výšky otvoru přes 1,5 m</t>
  </si>
  <si>
    <t>https://podminky.urs.cz/item/CS_URS_2024_01/952904122</t>
  </si>
  <si>
    <t>331</t>
  </si>
  <si>
    <t>952904131</t>
  </si>
  <si>
    <t>Čištění mostních objektů - propláchnutí odvodnění</t>
  </si>
  <si>
    <t>-144143304</t>
  </si>
  <si>
    <t>Čištění mostních objektů propláchnutí odvodnění</t>
  </si>
  <si>
    <t>https://podminky.urs.cz/item/CS_URS_2024_01/952904131</t>
  </si>
  <si>
    <t>332</t>
  </si>
  <si>
    <t>952904141</t>
  </si>
  <si>
    <t>Čištění mostních objektů - pročištění odvodňovačů ve zdivu</t>
  </si>
  <si>
    <t>-1548868949</t>
  </si>
  <si>
    <t>Čištění mostních objektů pročištění odvodňovačů ve zdivu</t>
  </si>
  <si>
    <t>https://podminky.urs.cz/item/CS_URS_2024_01/952904141</t>
  </si>
  <si>
    <t>333</t>
  </si>
  <si>
    <t>952904151</t>
  </si>
  <si>
    <t>Čištění mostních objektů - pročištění vtoků a výtoků strojně</t>
  </si>
  <si>
    <t>1191484238</t>
  </si>
  <si>
    <t>Čištění mostních objektů pročištění vtoků a výtoků strojně</t>
  </si>
  <si>
    <t>https://podminky.urs.cz/item/CS_URS_2024_01/952904151</t>
  </si>
  <si>
    <t>334</t>
  </si>
  <si>
    <t>952904152</t>
  </si>
  <si>
    <t>Čištění mostních objektů - pročištění vtoků a výtoků ručně</t>
  </si>
  <si>
    <t>126726801</t>
  </si>
  <si>
    <t>Čištění mostních objektů pročištění vtoků a výtoků ručně</t>
  </si>
  <si>
    <t>https://podminky.urs.cz/item/CS_URS_2024_01/952904152</t>
  </si>
  <si>
    <t>335</t>
  </si>
  <si>
    <t>953312122</t>
  </si>
  <si>
    <t>Vložky do svislých dilatačních spár z extrudovaných polystyrénových desek tl. přes 10 do 20 mm</t>
  </si>
  <si>
    <t>1173179708</t>
  </si>
  <si>
    <t>Vložky svislé do dilatačních spár z polystyrenových desek extrudovaných včetně dodání a osazení, v jakémkoliv zdivu přes 10 do 20 mm</t>
  </si>
  <si>
    <t>https://podminky.urs.cz/item/CS_URS_2024_01/953312122</t>
  </si>
  <si>
    <t>336</t>
  </si>
  <si>
    <t>953312123</t>
  </si>
  <si>
    <t>Vložky do svislých dilatačních spár z extrudovaných polystyrénových desek tl. přes 20 do 30 mm</t>
  </si>
  <si>
    <t>-1734236049</t>
  </si>
  <si>
    <t>Vložky svislé do dilatačních spár z polystyrenových desek extrudovaných včetně dodání a osazení, v jakémkoliv zdivu přes 20 do 30 mm</t>
  </si>
  <si>
    <t>https://podminky.urs.cz/item/CS_URS_2024_01/953312123</t>
  </si>
  <si>
    <t>337</t>
  </si>
  <si>
    <t>953312124</t>
  </si>
  <si>
    <t>Vložky do svislých dilatačních spár z extrudovaných polystyrénových desek tl. přes 30 do 40 mm</t>
  </si>
  <si>
    <t>1046593366</t>
  </si>
  <si>
    <t>Vložky svislé do dilatačních spár z polystyrenových desek extrudovaných včetně dodání a osazení, v jakémkoliv zdivu přes 30 do 40 mm</t>
  </si>
  <si>
    <t>https://podminky.urs.cz/item/CS_URS_2024_01/953312124</t>
  </si>
  <si>
    <t>338</t>
  </si>
  <si>
    <t>953334112</t>
  </si>
  <si>
    <t>Bobtnavý pásek do pracovních spar betonových kcí bentonitový 15 x 10 mm</t>
  </si>
  <si>
    <t>-1852328248</t>
  </si>
  <si>
    <t>Bobtnavý pásek do pracovních spar betonových konstrukcí bentonitový, rozměru 15 x 10 mm</t>
  </si>
  <si>
    <t>https://podminky.urs.cz/item/CS_URS_2024_01/953334112</t>
  </si>
  <si>
    <t>339</t>
  </si>
  <si>
    <t>953945143</t>
  </si>
  <si>
    <t>Kotva mechanická M 16 dl 220 mm pro střední zatížení do betonu, ŽB nebo kamene s vyvrtáním otvoru</t>
  </si>
  <si>
    <t>-1299359387</t>
  </si>
  <si>
    <t>Kotva mechanická s vyvrtáním otvoru do betonu, železobetonu nebo tvrdého kamene pro střední zatížení průvleková, velikost M 16, délka 220 mm</t>
  </si>
  <si>
    <t>https://podminky.urs.cz/item/CS_URS_2024_01/953945143</t>
  </si>
  <si>
    <t>340</t>
  </si>
  <si>
    <t>953945152</t>
  </si>
  <si>
    <t>Kotva mechanická M 20 dl 200 mm pro střední zatížení do betonu, ŽB nebo kamene s vyvrtáním otvoru</t>
  </si>
  <si>
    <t>1157017958</t>
  </si>
  <si>
    <t>Kotva mechanická s vyvrtáním otvoru do betonu, železobetonu nebo tvrdého kamene pro střední zatížení průvleková, velikost M 20, délka 200 mm</t>
  </si>
  <si>
    <t>https://podminky.urs.cz/item/CS_URS_2024_01/953945152</t>
  </si>
  <si>
    <t>341</t>
  </si>
  <si>
    <t>953961114</t>
  </si>
  <si>
    <t>Kotva chemickým tmelem M 16 hl 125 mm do betonu, ŽB nebo kamene s vyvrtáním otvoru</t>
  </si>
  <si>
    <t>-1798255609</t>
  </si>
  <si>
    <t>Kotva chemická s vyvrtáním otvoru do betonu, železobetonu nebo tvrdého kamene tmel, velikost M 16, hloubka 125 mm</t>
  </si>
  <si>
    <t>https://podminky.urs.cz/item/CS_URS_2024_01/953961114</t>
  </si>
  <si>
    <t>342</t>
  </si>
  <si>
    <t>953961115</t>
  </si>
  <si>
    <t>Kotva chemickým tmelem M 20 hl 170 mm do betonu, ŽB nebo kamene s vyvrtáním otvoru</t>
  </si>
  <si>
    <t>-1451072028</t>
  </si>
  <si>
    <t>Kotva chemická s vyvrtáním otvoru do betonu, železobetonu nebo tvrdého kamene tmel, velikost M 20, hloubka 170 mm</t>
  </si>
  <si>
    <t>https://podminky.urs.cz/item/CS_URS_2024_01/953961115</t>
  </si>
  <si>
    <t>343</t>
  </si>
  <si>
    <t>953965131</t>
  </si>
  <si>
    <t>Kotevní šroub pro chemické kotvy M 16 dl 190 mm</t>
  </si>
  <si>
    <t>2068793243</t>
  </si>
  <si>
    <t>Kotva chemická s vyvrtáním otvoru kotevní šrouby pro chemické kotvy, velikost M 16, délka 190 mm</t>
  </si>
  <si>
    <t>https://podminky.urs.cz/item/CS_URS_2024_01/953965131</t>
  </si>
  <si>
    <t>344</t>
  </si>
  <si>
    <t>953965141</t>
  </si>
  <si>
    <t>Kotevní šroub pro chemické kotvy M 20 dl 240 mm</t>
  </si>
  <si>
    <t>1638592500</t>
  </si>
  <si>
    <t>Kotva chemická s vyvrtáním otvoru kotevní šrouby pro chemické kotvy, velikost M 20, délka 240 mm</t>
  </si>
  <si>
    <t>https://podminky.urs.cz/item/CS_URS_2024_01/953965141</t>
  </si>
  <si>
    <t>345</t>
  </si>
  <si>
    <t>953993321</t>
  </si>
  <si>
    <t>Osazení bezpečnostní, orientační nebo informační tabulky přilepením</t>
  </si>
  <si>
    <t>41974470</t>
  </si>
  <si>
    <t>Osazení bezpečnostní, orientační nebo informační tabulky plastové nebo smaltované přilepením</t>
  </si>
  <si>
    <t>https://podminky.urs.cz/item/CS_URS_2024_01/953993321</t>
  </si>
  <si>
    <t>346</t>
  </si>
  <si>
    <t>953993325</t>
  </si>
  <si>
    <t>Osazení bezpečnostní, orientační nebo informační tabulky přivrtáním na dřevěnou konstrukci</t>
  </si>
  <si>
    <t>-1610947784</t>
  </si>
  <si>
    <t>Osazení bezpečnostní, orientační nebo informační tabulky plastové nebo smaltované přivrtáním na dřevěnou konstrukci</t>
  </si>
  <si>
    <t>https://podminky.urs.cz/item/CS_URS_2024_01/953993325</t>
  </si>
  <si>
    <t>347</t>
  </si>
  <si>
    <t>73534510</t>
  </si>
  <si>
    <t>tabulka bezpečnostní plastová s tiskem 2 barvy A4 210x297mm</t>
  </si>
  <si>
    <t>-1340047416</t>
  </si>
  <si>
    <t>348</t>
  </si>
  <si>
    <t>73534564</t>
  </si>
  <si>
    <t>tabulka bezpečnostní smaltovaná symbol a text 150x210mm barevná</t>
  </si>
  <si>
    <t>1294704551</t>
  </si>
  <si>
    <t>349</t>
  </si>
  <si>
    <t>961041211</t>
  </si>
  <si>
    <t>Bourání mostních základů z betonu prostého</t>
  </si>
  <si>
    <t>1749848186</t>
  </si>
  <si>
    <t>Bourání mostních konstrukcí základů z prostého betonu</t>
  </si>
  <si>
    <t>https://podminky.urs.cz/item/CS_URS_2024_01/961041211</t>
  </si>
  <si>
    <t>350</t>
  </si>
  <si>
    <t>961051111</t>
  </si>
  <si>
    <t>Bourání mostních základů z ŽB</t>
  </si>
  <si>
    <t>-1858935811</t>
  </si>
  <si>
    <t>Bourání mostních konstrukcí základů ze železového betonu</t>
  </si>
  <si>
    <t>https://podminky.urs.cz/item/CS_URS_2024_01/961051111</t>
  </si>
  <si>
    <t>351</t>
  </si>
  <si>
    <t>962021112</t>
  </si>
  <si>
    <t>Bourání mostních zdí a pilířů z kamene</t>
  </si>
  <si>
    <t>854310800</t>
  </si>
  <si>
    <t>Bourání mostních konstrukcí zdiva a pilířů z kamene nebo cihel</t>
  </si>
  <si>
    <t>https://podminky.urs.cz/item/CS_URS_2024_01/962021112</t>
  </si>
  <si>
    <t>352</t>
  </si>
  <si>
    <t>962042320</t>
  </si>
  <si>
    <t>Bourání zdiva nadzákladového z betonu prostého do 1 m3</t>
  </si>
  <si>
    <t>704442314</t>
  </si>
  <si>
    <t>Bourání zdiva z betonu prostého nadzákladového objemu do 1 m3</t>
  </si>
  <si>
    <t>https://podminky.urs.cz/item/CS_URS_2024_01/962042320</t>
  </si>
  <si>
    <t>353</t>
  </si>
  <si>
    <t>962042321</t>
  </si>
  <si>
    <t>Bourání zdiva nadzákladového z betonu prostého přes 1 m3</t>
  </si>
  <si>
    <t>653417231</t>
  </si>
  <si>
    <t>Bourání zdiva z betonu prostého nadzákladového objemu přes 1 m3</t>
  </si>
  <si>
    <t>https://podminky.urs.cz/item/CS_URS_2024_01/962042321</t>
  </si>
  <si>
    <t>354</t>
  </si>
  <si>
    <t>962051111</t>
  </si>
  <si>
    <t>Bourání mostních zdí a pilířů z ŽB</t>
  </si>
  <si>
    <t>-273949932</t>
  </si>
  <si>
    <t>Bourání mostních konstrukcí zdiva a pilířů ze železového betonu</t>
  </si>
  <si>
    <t>https://podminky.urs.cz/item/CS_URS_2024_01/962051111</t>
  </si>
  <si>
    <t>355</t>
  </si>
  <si>
    <t>963021112</t>
  </si>
  <si>
    <t>Bourání mostní nosné konstrukce z kamene</t>
  </si>
  <si>
    <t>-964979349</t>
  </si>
  <si>
    <t>Bourání mostních konstrukcí nosných konstrukcí z kamene nebo cihel</t>
  </si>
  <si>
    <t>https://podminky.urs.cz/item/CS_URS_2024_01/963021112</t>
  </si>
  <si>
    <t>356</t>
  </si>
  <si>
    <t>963041211</t>
  </si>
  <si>
    <t>Bourání mostní nosné konstrukce z betonu prostého</t>
  </si>
  <si>
    <t>-2049698980</t>
  </si>
  <si>
    <t>Bourání mostních konstrukcí nosných konstrukcí z prostého betonu</t>
  </si>
  <si>
    <t>https://podminky.urs.cz/item/CS_URS_2024_01/963041211</t>
  </si>
  <si>
    <t>357</t>
  </si>
  <si>
    <t>963051111</t>
  </si>
  <si>
    <t>Bourání mostní nosné konstrukce z ŽB</t>
  </si>
  <si>
    <t>-824505192</t>
  </si>
  <si>
    <t>Bourání mostních konstrukcí nosných konstrukcí ze železového betonu</t>
  </si>
  <si>
    <t>https://podminky.urs.cz/item/CS_URS_2024_01/963051111</t>
  </si>
  <si>
    <t>358</t>
  </si>
  <si>
    <t>963071111</t>
  </si>
  <si>
    <t>Demontáž ocelových prvků mostů šroubovaných nebo svařovaných do 100 kg</t>
  </si>
  <si>
    <t>-1240653332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</si>
  <si>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</si>
  <si>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https://podminky.urs.cz/item/CS_URS_2024_01/963071111</t>
  </si>
  <si>
    <t>359</t>
  </si>
  <si>
    <t>963071112</t>
  </si>
  <si>
    <t>Demontáž ocelových prvků mostů šroubovaných nebo svařovaných přes 100 kg</t>
  </si>
  <si>
    <t>-836504148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</si>
  <si>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</si>
  <si>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https://podminky.urs.cz/item/CS_URS_2024_01/963071112</t>
  </si>
  <si>
    <t>360</t>
  </si>
  <si>
    <t>966008212</t>
  </si>
  <si>
    <t>Bourání odvodňovacího žlabu z betonových příkopových tvárnic š přes 500 do 800 mm</t>
  </si>
  <si>
    <t>733524289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</si>
  <si>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</si>
  <si>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https://podminky.urs.cz/item/CS_URS_2024_01/966008212</t>
  </si>
  <si>
    <t>361</t>
  </si>
  <si>
    <t>966008221</t>
  </si>
  <si>
    <t>Bourání betonového nebo polymerbetonového odvodňovacího žlabu š do 200 mm</t>
  </si>
  <si>
    <t>-1855061789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</si>
  <si>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</si>
  <si>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https://podminky.urs.cz/item/CS_URS_2024_01/966008221</t>
  </si>
  <si>
    <t>362</t>
  </si>
  <si>
    <t>966008231</t>
  </si>
  <si>
    <t>Bourání plastového odvodňovacího žlabu š do 200 mm</t>
  </si>
  <si>
    <t>853383575</t>
  </si>
  <si>
    <t>Bourání odvodňovacího žlabu s odklizením a uložením vybouraného materiálu na skládku na vzdálenost do 10 m nebo s naložením na dopravní prostředek plastového s krycím roštem šířky do 200 mm</t>
  </si>
  <si>
    <t>https://podminky.urs.cz/item/CS_URS_2024_01/966008231</t>
  </si>
  <si>
    <t>363</t>
  </si>
  <si>
    <t>966023211</t>
  </si>
  <si>
    <t>Snesení nevyhovujících kamenných římsových desek na průčelním zdivu a křídlech</t>
  </si>
  <si>
    <t>240845090</t>
  </si>
  <si>
    <t>Snesení kamenných římsových desek na průčelním zdivu a křídlech</t>
  </si>
  <si>
    <t>https://podminky.urs.cz/item/CS_URS_2024_01/966023211</t>
  </si>
  <si>
    <t>364</t>
  </si>
  <si>
    <t>966075141</t>
  </si>
  <si>
    <t>Odstranění kovového zábradlí vcelku</t>
  </si>
  <si>
    <t>-301855029</t>
  </si>
  <si>
    <t>Odstranění různých konstrukcí na mostech kovového zábradlí vcelku</t>
  </si>
  <si>
    <t>https://podminky.urs.cz/item/CS_URS_2024_01/966075141</t>
  </si>
  <si>
    <t>365</t>
  </si>
  <si>
    <t>966075211</t>
  </si>
  <si>
    <t>Demontáž částí ocelového zábradlí mostů do 50 kg</t>
  </si>
  <si>
    <t>-2069014963</t>
  </si>
  <si>
    <t>Demontáž částí ocelového zábradlí mostů svařovaného nebo šroubovaného, hmotnosti do 50 kg</t>
  </si>
  <si>
    <t>https://podminky.urs.cz/item/CS_URS_2024_01/966075211</t>
  </si>
  <si>
    <t>366</t>
  </si>
  <si>
    <t>966075212</t>
  </si>
  <si>
    <t>Demontáž částí ocelového zábradlí mostů přes 50 kg</t>
  </si>
  <si>
    <t>1877680187</t>
  </si>
  <si>
    <t>Demontáž částí ocelového zábradlí mostů svařovaného nebo šroubovaného, hmotnosti přes 50 kg</t>
  </si>
  <si>
    <t>https://podminky.urs.cz/item/CS_URS_2024_01/966075212</t>
  </si>
  <si>
    <t>367</t>
  </si>
  <si>
    <t>967041111</t>
  </si>
  <si>
    <t>Úprava úložné spáry pod úložný práh odsekáním vrstvy zdiva tl 100 mm</t>
  </si>
  <si>
    <t>1039897452</t>
  </si>
  <si>
    <t>Úprava úložné spáry pod úložný práh nebo závěrnou zídku odsekáním jakéhokoliv zdiva vrstvy tl.do 100 mm</t>
  </si>
  <si>
    <t>https://podminky.urs.cz/item/CS_URS_2024_01/967041111</t>
  </si>
  <si>
    <t>368</t>
  </si>
  <si>
    <t>967043111</t>
  </si>
  <si>
    <t>Odsekání vrstvy vyrovnávacího betonu na nosné konstrukci mostů tl 150 mm</t>
  </si>
  <si>
    <t>1832789967</t>
  </si>
  <si>
    <t>Odsekání vrstvy vyrovnávacího betonu na nosné konstrukci mostů tl. do 150 mm</t>
  </si>
  <si>
    <t>https://podminky.urs.cz/item/CS_URS_2024_01/967043111</t>
  </si>
  <si>
    <t>369</t>
  </si>
  <si>
    <t>975024141</t>
  </si>
  <si>
    <t>Zřízení podepření uvolněného zdiva tl přes 450 do 600 mm dřevěnou výztuhou</t>
  </si>
  <si>
    <t>-14593441</t>
  </si>
  <si>
    <t>Zřízení podepření uvolněného zdiva dřevěnou výztuhou, při tloušťce zdiva přes 450 do 600 mm</t>
  </si>
  <si>
    <t>https://podminky.urs.cz/item/CS_URS_2024_01/975024141</t>
  </si>
  <si>
    <t>370</t>
  </si>
  <si>
    <t>975024151</t>
  </si>
  <si>
    <t>Zřízení podepření uvolněného zdiva tl přes 600 do 900 mm dřevěnou výztuhou</t>
  </si>
  <si>
    <t>-1596989937</t>
  </si>
  <si>
    <t>Zřízení podepření uvolněného zdiva dřevěnou výztuhou, při tloušťce zdiva přes 600 do 900 mm</t>
  </si>
  <si>
    <t>https://podminky.urs.cz/item/CS_URS_2024_01/975024151</t>
  </si>
  <si>
    <t>371</t>
  </si>
  <si>
    <t>975024161</t>
  </si>
  <si>
    <t>Zřízení podepření uvolněného zdiva tl přes 900 do 1200 mm dřevěnou výztuhou</t>
  </si>
  <si>
    <t>-114983467</t>
  </si>
  <si>
    <t>Zřízení podepření uvolněného zdiva dřevěnou výztuhou, při tloušťce zdiva přes 900 do 1200 mm</t>
  </si>
  <si>
    <t>https://podminky.urs.cz/item/CS_URS_2024_01/975024161</t>
  </si>
  <si>
    <t>372</t>
  </si>
  <si>
    <t>975024211</t>
  </si>
  <si>
    <t>Odstranění podepření uvolněného zdiva tl do 150 mm dřevěnou výztuhou</t>
  </si>
  <si>
    <t>994046960</t>
  </si>
  <si>
    <t>Odstranění podepření uvolněného zdiva dřevenými výztuhami, při tloušťce zdiva do 150 mm</t>
  </si>
  <si>
    <t>https://podminky.urs.cz/item/CS_URS_2024_01/975024211</t>
  </si>
  <si>
    <t>373</t>
  </si>
  <si>
    <t>975024241</t>
  </si>
  <si>
    <t>Odstranění podepření uvolněného zdiva tl přes 450 do 600 mm dřevěnou výztuhou</t>
  </si>
  <si>
    <t>136763033</t>
  </si>
  <si>
    <t>Odstranění podepření uvolněného zdiva dřevenými výztuhami, při tloušťce zdiva přes 450 do 600 mm</t>
  </si>
  <si>
    <t>https://podminky.urs.cz/item/CS_URS_2024_01/975024241</t>
  </si>
  <si>
    <t>374</t>
  </si>
  <si>
    <t>975024251</t>
  </si>
  <si>
    <t>Odstranění podepření uvolněného zdiva tl přes 600 do 900 mm dřevěnou výztuhou</t>
  </si>
  <si>
    <t>1370818323</t>
  </si>
  <si>
    <t>Odstranění podepření uvolněného zdiva dřevenými výztuhami, při tloušťce zdiva přes 600 do 900 mm</t>
  </si>
  <si>
    <t>https://podminky.urs.cz/item/CS_URS_2024_01/975024251</t>
  </si>
  <si>
    <t>375</t>
  </si>
  <si>
    <t>975024261</t>
  </si>
  <si>
    <t>Odstranění podepření uvolněného zdiva tl přes 900 do 1200 mm dřevěnou výztuhou</t>
  </si>
  <si>
    <t>-1951957803</t>
  </si>
  <si>
    <t>Odstranění podepření uvolněného zdiva dřevenými výztuhami, při tloušťce zdiva přes 900 do 1200 mm</t>
  </si>
  <si>
    <t>https://podminky.urs.cz/item/CS_URS_2024_01/975024261</t>
  </si>
  <si>
    <t>376</t>
  </si>
  <si>
    <t>977141114</t>
  </si>
  <si>
    <t>Vrty pro kotvy do betonu průměru 14 mm hloubky 110 mm s vyplněním epoxidovým tmelem</t>
  </si>
  <si>
    <t>-1178798668</t>
  </si>
  <si>
    <t>Vrty pro kotvy do betonu s vyplněním epoxidovým tmelem, průměru 14 mm, hloubky 110 mm</t>
  </si>
  <si>
    <t>https://podminky.urs.cz/item/CS_URS_2024_01/977141114</t>
  </si>
  <si>
    <t>377</t>
  </si>
  <si>
    <t>977141120</t>
  </si>
  <si>
    <t>Vrty pro kotvy do betonu průměru 20 mm hloubky 130 mm s vyplněním epoxidovým tmelem</t>
  </si>
  <si>
    <t>-992232822</t>
  </si>
  <si>
    <t>Vrty pro kotvy do betonu s vyplněním epoxidovým tmelem, průměru 20 mm, hloubky 130 mm</t>
  </si>
  <si>
    <t>https://podminky.urs.cz/item/CS_URS_2024_01/977141120</t>
  </si>
  <si>
    <t>378</t>
  </si>
  <si>
    <t>977141125</t>
  </si>
  <si>
    <t>Vrty pro kotvy do betonu průměru 25 mm hloubky 170 mm s vyplněním epoxidovým tmelem</t>
  </si>
  <si>
    <t>-522203804</t>
  </si>
  <si>
    <t>Vrty pro kotvy do betonu s vyplněním epoxidovým tmelem, průměru 25 mm, hloubky 170 mm</t>
  </si>
  <si>
    <t>https://podminky.urs.cz/item/CS_URS_2024_01/977141125</t>
  </si>
  <si>
    <t>379</t>
  </si>
  <si>
    <t>977151111</t>
  </si>
  <si>
    <t>Jádrové vrty diamantovými korunkami do stavebních materiálů D do 35 mm</t>
  </si>
  <si>
    <t>-567127740</t>
  </si>
  <si>
    <t>Jádrové vrty diamantovými korunkami do stavebních materiálů (železobetonu, betonu, cihel, obkladů, dlažeb, kamene) průměru do 35 mm</t>
  </si>
  <si>
    <t>https://podminky.urs.cz/item/CS_URS_2024_01/977151111</t>
  </si>
  <si>
    <t>380</t>
  </si>
  <si>
    <t>977151121</t>
  </si>
  <si>
    <t>Jádrové vrty diamantovými korunkami do stavebních materiálů D přes 110 do 120 mm</t>
  </si>
  <si>
    <t>20426398</t>
  </si>
  <si>
    <t>Jádrové vrty diamantovými korunkami do stavebních materiálů (železobetonu, betonu, cihel, obkladů, dlažeb, kamene) průměru přes 110 do 120 mm</t>
  </si>
  <si>
    <t>https://podminky.urs.cz/item/CS_URS_2024_01/977151121</t>
  </si>
  <si>
    <t>381</t>
  </si>
  <si>
    <t>977151124</t>
  </si>
  <si>
    <t>Jádrové vrty diamantovými korunkami do stavebních materiálů D přes 150 do 180 mm</t>
  </si>
  <si>
    <t>-1250611456</t>
  </si>
  <si>
    <t>Jádrové vrty diamantovými korunkami do stavebních materiálů (železobetonu, betonu, cihel, obkladů, dlažeb, kamene) průměru přes 150 do 180 mm</t>
  </si>
  <si>
    <t>https://podminky.urs.cz/item/CS_URS_2024_01/977151124</t>
  </si>
  <si>
    <t>382</t>
  </si>
  <si>
    <t>978035115</t>
  </si>
  <si>
    <t>Odstranění tenkovrstvé omítky tl do 2 mm obroušením v rozsahu přes 30 do 50 %</t>
  </si>
  <si>
    <t>512420116</t>
  </si>
  <si>
    <t>Odstranění tenkovrstvých omítek nebo štuku tloušťky do 2 mm obroušením, rozsahu přes 30 do 50%</t>
  </si>
  <si>
    <t>https://podminky.urs.cz/item/CS_URS_2024_01/978035115</t>
  </si>
  <si>
    <t>383</t>
  </si>
  <si>
    <t>978059511</t>
  </si>
  <si>
    <t>Odsekání a odebrání obkladů stěn z vnitřních obkládaček plochy do 1 m2</t>
  </si>
  <si>
    <t>2131274626</t>
  </si>
  <si>
    <t>Odsekání obkladů stěn včetně otlučení podkladní omítky až na zdivo z obkládaček vnitřních, z jakýchkoliv materiálů, plochy do 1 m2</t>
  </si>
  <si>
    <t>https://podminky.urs.cz/item/CS_URS_2024_01/978059511</t>
  </si>
  <si>
    <t>384</t>
  </si>
  <si>
    <t>978059541</t>
  </si>
  <si>
    <t>Odsekání a odebrání obkladů stěn z vnitřních obkládaček plochy přes 1 m2</t>
  </si>
  <si>
    <t>-546682551</t>
  </si>
  <si>
    <t>Odsekání obkladů stěn včetně otlučení podkladní omítky až na zdivo z obkládaček vnitřních, z jakýchkoliv materiálů, plochy přes 1 m2</t>
  </si>
  <si>
    <t>https://podminky.urs.cz/item/CS_URS_2024_01/978059541</t>
  </si>
  <si>
    <t>385</t>
  </si>
  <si>
    <t>979071121</t>
  </si>
  <si>
    <t>Očištění dlažebních kostek drobných s původním spárováním kamenivem těženým</t>
  </si>
  <si>
    <t>-1352916009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</si>
  <si>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</si>
  <si>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https://podminky.urs.cz/item/CS_URS_2024_01/979071121</t>
  </si>
  <si>
    <t>386</t>
  </si>
  <si>
    <t>985111211</t>
  </si>
  <si>
    <t>Odsekání betonu stěn tl do 80 mm</t>
  </si>
  <si>
    <t>-220452160</t>
  </si>
  <si>
    <t>Odsekání vrstev betonu stěn, tloušťka odsekané vrstvy do 80 mm</t>
  </si>
  <si>
    <t>https://podminky.urs.cz/item/CS_URS_2024_01/985111211</t>
  </si>
  <si>
    <t>387</t>
  </si>
  <si>
    <t>985111221</t>
  </si>
  <si>
    <t>Odsekání betonu líce kleneb a podhledů tl do 80 mm</t>
  </si>
  <si>
    <t>275825482</t>
  </si>
  <si>
    <t>Odsekání vrstev betonu líce kleneb a podhledů, tloušťka odsekané vrstvy do 80 mm</t>
  </si>
  <si>
    <t>https://podminky.urs.cz/item/CS_URS_2024_01/985111221</t>
  </si>
  <si>
    <t>388</t>
  </si>
  <si>
    <t>985111292</t>
  </si>
  <si>
    <t>Příplatek k odsekání omítek a betonu za plochu do 10 m2 jednotlivě</t>
  </si>
  <si>
    <t>1630742540</t>
  </si>
  <si>
    <t>Odsekání vrstev betonu Příplatek k cenám za plochu do 10 m2 jednotlivě</t>
  </si>
  <si>
    <t>https://podminky.urs.cz/item/CS_URS_2024_01/985111292</t>
  </si>
  <si>
    <t>389</t>
  </si>
  <si>
    <t>985112111</t>
  </si>
  <si>
    <t>Odsekání degradovaného betonu stěn tl do 10 mm</t>
  </si>
  <si>
    <t>-621046397</t>
  </si>
  <si>
    <t>Odsekání degradovaného betonu stěn, tloušťky do 10 mm</t>
  </si>
  <si>
    <t>https://podminky.urs.cz/item/CS_URS_2024_01/985112111</t>
  </si>
  <si>
    <t>390</t>
  </si>
  <si>
    <t>985112112</t>
  </si>
  <si>
    <t>Odsekání degradovaného betonu stěn tl přes 10 do 30 mm</t>
  </si>
  <si>
    <t>-1873188434</t>
  </si>
  <si>
    <t>Odsekání degradovaného betonu stěn, tloušťky přes 10 do 30 mm</t>
  </si>
  <si>
    <t>https://podminky.urs.cz/item/CS_URS_2024_01/985112112</t>
  </si>
  <si>
    <t>391</t>
  </si>
  <si>
    <t>985112113</t>
  </si>
  <si>
    <t>Odsekání degradovaného betonu stěn tl přes 30 do 50 mm</t>
  </si>
  <si>
    <t>956496552</t>
  </si>
  <si>
    <t>Odsekání degradovaného betonu stěn, tloušťky přes 30 do 50 mm</t>
  </si>
  <si>
    <t>https://podminky.urs.cz/item/CS_URS_2024_01/985112113</t>
  </si>
  <si>
    <t>392</t>
  </si>
  <si>
    <t>985112121</t>
  </si>
  <si>
    <t>Odsekání degradovaného betonu líce kleneb a podhledů tl do 10 mm</t>
  </si>
  <si>
    <t>-587902094</t>
  </si>
  <si>
    <t>Odsekání degradovaného betonu líce kleneb a podhledů, tloušťky do 10 mm</t>
  </si>
  <si>
    <t>https://podminky.urs.cz/item/CS_URS_2024_01/985112121</t>
  </si>
  <si>
    <t>393</t>
  </si>
  <si>
    <t>985112193</t>
  </si>
  <si>
    <t>Příplatek k odsekání degradovaného betonu za plochu do 10 m2 jednotlivě</t>
  </si>
  <si>
    <t>463678259</t>
  </si>
  <si>
    <t>Odsekání degradovaného betonu Příplatek k cenám za plochu do 10 m2 jednotlivě</t>
  </si>
  <si>
    <t>https://podminky.urs.cz/item/CS_URS_2024_01/985112193</t>
  </si>
  <si>
    <t>394</t>
  </si>
  <si>
    <t>985121121</t>
  </si>
  <si>
    <t>Tryskání degradovaného betonu stěn a rubu kleneb vodou pod tlakem do 300 barů</t>
  </si>
  <si>
    <t>1554806715</t>
  </si>
  <si>
    <t>Tryskání degradovaného betonu stěn, rubu kleneb a podlah vodou pod tlakem do 300 barů</t>
  </si>
  <si>
    <t>https://podminky.urs.cz/item/CS_URS_2024_01/985121121</t>
  </si>
  <si>
    <t>395</t>
  </si>
  <si>
    <t>985121122</t>
  </si>
  <si>
    <t>Tryskání degradovaného betonu stěn a rubu kleneb vodou pod tlakem přes 300 do 1250 barů</t>
  </si>
  <si>
    <t>306655502</t>
  </si>
  <si>
    <t>Tryskání degradovaného betonu stěn, rubu kleneb a podlah vodou pod tlakem přes 300 do 1 250 barů</t>
  </si>
  <si>
    <t>https://podminky.urs.cz/item/CS_URS_2024_01/985121122</t>
  </si>
  <si>
    <t>396</t>
  </si>
  <si>
    <t>985121221</t>
  </si>
  <si>
    <t>Tryskání degradovaného betonu líce kleneb vodou pod tlakem do 300 barů</t>
  </si>
  <si>
    <t>-842865988</t>
  </si>
  <si>
    <t>Tryskání degradovaného betonu líce kleneb a podhledů vodou pod tlakem do 300 barů</t>
  </si>
  <si>
    <t>https://podminky.urs.cz/item/CS_URS_2024_01/985121221</t>
  </si>
  <si>
    <t>397</t>
  </si>
  <si>
    <t>985121222</t>
  </si>
  <si>
    <t>Tryskání degradovaného betonu líce kleneb vodou pod tlakem přes 300 do 1250 barů</t>
  </si>
  <si>
    <t>442789450</t>
  </si>
  <si>
    <t>Tryskání degradovaného betonu líce kleneb a podhledů vodou pod tlakem přes 300 do 1 250 barů</t>
  </si>
  <si>
    <t>https://podminky.urs.cz/item/CS_URS_2024_01/985121222</t>
  </si>
  <si>
    <t>398</t>
  </si>
  <si>
    <t>985131111</t>
  </si>
  <si>
    <t>Očištění ploch stěn, rubu kleneb a podlah tlakovou vodou</t>
  </si>
  <si>
    <t>-928694235</t>
  </si>
  <si>
    <t>https://podminky.urs.cz/item/CS_URS_2024_01/985131111</t>
  </si>
  <si>
    <t>399</t>
  </si>
  <si>
    <t>985131311</t>
  </si>
  <si>
    <t>Ruční dočištění ploch stěn, rubu kleneb a podlah ocelových kartáči</t>
  </si>
  <si>
    <t>-1831401881</t>
  </si>
  <si>
    <t>Očištění ploch stěn, rubu kleneb a podlah ruční dočištění ocelovými kartáči</t>
  </si>
  <si>
    <t>https://podminky.urs.cz/item/CS_URS_2024_01/985131311</t>
  </si>
  <si>
    <t>400</t>
  </si>
  <si>
    <t>985131411</t>
  </si>
  <si>
    <t>Vysušení ploch stěn, rubu kleneb a podlah stlačeným vzduchem</t>
  </si>
  <si>
    <t>186563082</t>
  </si>
  <si>
    <t>Očištění ploch stěn, rubu kleneb a podlah vysušení stlačeným vzduchem</t>
  </si>
  <si>
    <t>https://podminky.urs.cz/item/CS_URS_2024_01/985131411</t>
  </si>
  <si>
    <t>401</t>
  </si>
  <si>
    <t>985132111</t>
  </si>
  <si>
    <t>Očištění ploch líce kleneb a podhledů tlakovou vodou</t>
  </si>
  <si>
    <t>-950449846</t>
  </si>
  <si>
    <t>https://podminky.urs.cz/item/CS_URS_2024_01/985132111</t>
  </si>
  <si>
    <t>402</t>
  </si>
  <si>
    <t>985132311</t>
  </si>
  <si>
    <t>Ruční dočištění ploch líce kleneb a podhledů ocelových kartáči</t>
  </si>
  <si>
    <t>193917274</t>
  </si>
  <si>
    <t>Očištění ploch líce kleneb a podhledů ruční dočištění ocelovými kartáči</t>
  </si>
  <si>
    <t>https://podminky.urs.cz/item/CS_URS_2024_01/985132311</t>
  </si>
  <si>
    <t>403</t>
  </si>
  <si>
    <t>985132411</t>
  </si>
  <si>
    <t>Vysušení ploch líce kleneb a podhledů stlačeným vzduchem</t>
  </si>
  <si>
    <t>-1292922530</t>
  </si>
  <si>
    <t>Očištění ploch líce kleneb a podhledů vysušení stlačeným vzduchem</t>
  </si>
  <si>
    <t>https://podminky.urs.cz/item/CS_URS_2024_01/985132411</t>
  </si>
  <si>
    <t>404</t>
  </si>
  <si>
    <t>985139111</t>
  </si>
  <si>
    <t>Příplatek k očištění ploch za práci ve stísněném prostoru</t>
  </si>
  <si>
    <t>257845541</t>
  </si>
  <si>
    <t>Očištění ploch Příplatek k cenám za práci ve stísněném prostoru</t>
  </si>
  <si>
    <t>https://podminky.urs.cz/item/CS_URS_2024_01/985139111</t>
  </si>
  <si>
    <t>405</t>
  </si>
  <si>
    <t>985139112</t>
  </si>
  <si>
    <t>Příplatek k očištění ploch za plochu do 10 m2 jednotlivě</t>
  </si>
  <si>
    <t>1334075854</t>
  </si>
  <si>
    <t>Očištění ploch Příplatek k cenám za plochu do 10 m2 jednotlivě</t>
  </si>
  <si>
    <t>https://podminky.urs.cz/item/CS_URS_2024_01/985139112</t>
  </si>
  <si>
    <t>406</t>
  </si>
  <si>
    <t>985141111</t>
  </si>
  <si>
    <t>Vyčištění trhlin a dutin ve zdivu š do 30 mm hl do 150 mm</t>
  </si>
  <si>
    <t>562546174</t>
  </si>
  <si>
    <t>Vyčištění trhlin nebo dutin ve zdivu šířky do 30 mm, hloubky do 150 mm</t>
  </si>
  <si>
    <t>https://podminky.urs.cz/item/CS_URS_2024_01/985141111</t>
  </si>
  <si>
    <t>407</t>
  </si>
  <si>
    <t>985142111</t>
  </si>
  <si>
    <t>Vysekání spojovací hmoty ze spár zdiva hl do 40 mm dl do 6 m/m2</t>
  </si>
  <si>
    <t>-2128005825</t>
  </si>
  <si>
    <t>Vysekání spojovací hmoty ze spár zdiva včetně vyčištění hloubky spáry do 40 mm délky spáry na 1 m2 upravované plochy do 6 m</t>
  </si>
  <si>
    <t>https://podminky.urs.cz/item/CS_URS_2024_01/985142111</t>
  </si>
  <si>
    <t>408</t>
  </si>
  <si>
    <t>985142112</t>
  </si>
  <si>
    <t>Vysekání spojovací hmoty ze spár zdiva hl do 40 mm dl přes 6 do 12 m/m2</t>
  </si>
  <si>
    <t>1288594318</t>
  </si>
  <si>
    <t>Vysekání spojovací hmoty ze spár zdiva včetně vyčištění hloubky spáry do 40 mm délky spáry na 1 m2 upravované plochy přes 6 do 12 m</t>
  </si>
  <si>
    <t>https://podminky.urs.cz/item/CS_URS_2024_01/985142112</t>
  </si>
  <si>
    <t>409</t>
  </si>
  <si>
    <t>985142211</t>
  </si>
  <si>
    <t>Vysekání spojovací hmoty ze spár zdiva hl přes 40 mm dl do 6 m/m2</t>
  </si>
  <si>
    <t>913508101</t>
  </si>
  <si>
    <t>Vysekání spojovací hmoty ze spár zdiva včetně vyčištění hloubky spáry přes 40 mm délky spáry na 1 m2 upravované plochy do 6 m</t>
  </si>
  <si>
    <t>https://podminky.urs.cz/item/CS_URS_2024_01/985142211</t>
  </si>
  <si>
    <t>410</t>
  </si>
  <si>
    <t>985142212</t>
  </si>
  <si>
    <t>Vysekání spojovací hmoty ze spár zdiva hl přes 40 mm dl přes 6 do 12 m/m2</t>
  </si>
  <si>
    <t>7419702</t>
  </si>
  <si>
    <t>Vysekání spojovací hmoty ze spár zdiva včetně vyčištění hloubky spáry přes 40 mm délky spáry na 1 m2 upravované plochy přes 6 do 12 m</t>
  </si>
  <si>
    <t>https://podminky.urs.cz/item/CS_URS_2024_01/985142212</t>
  </si>
  <si>
    <t>411</t>
  </si>
  <si>
    <t>985142912</t>
  </si>
  <si>
    <t>Příplatek k cenám vysekání spojovací hmoty ze spár za plochu do 10 m2 jednotlivě</t>
  </si>
  <si>
    <t>-1603356408</t>
  </si>
  <si>
    <t>Vysekání spojovací hmoty ze spár zdiva včetně vyčištění Příplatek k cenám za plochu do 10 m2 jednotlivě</t>
  </si>
  <si>
    <t>https://podminky.urs.cz/item/CS_URS_2024_01/985142912</t>
  </si>
  <si>
    <t>412</t>
  </si>
  <si>
    <t>985211111</t>
  </si>
  <si>
    <t>Vyklínování uvolněných kamenů ve zdivu se spárami dl do 6 m/m2</t>
  </si>
  <si>
    <t>899744291</t>
  </si>
  <si>
    <t>Vyklínování uvolněných kamenů zdiva úlomky kamene, popřípadě cihel délky spáry na 1 m2 upravované plochy do 6 m</t>
  </si>
  <si>
    <t>https://podminky.urs.cz/item/CS_URS_2024_01/985211111</t>
  </si>
  <si>
    <t>413</t>
  </si>
  <si>
    <t>985211112</t>
  </si>
  <si>
    <t>Vyklínování uvolněných kamenů ve zdivu se spárami dl přes 6 do 12 m/m2</t>
  </si>
  <si>
    <t>-597740442</t>
  </si>
  <si>
    <t>Vyklínování uvolněných kamenů zdiva úlomky kamene, popřípadě cihel délky spáry na 1 m2 upravované plochy přes 6 do 12 m</t>
  </si>
  <si>
    <t>https://podminky.urs.cz/item/CS_URS_2024_01/985211112</t>
  </si>
  <si>
    <t>414</t>
  </si>
  <si>
    <t>985221011</t>
  </si>
  <si>
    <t>Postupné rozebírání kamenného zdiva pro další použití do 1 m3</t>
  </si>
  <si>
    <t>1675651090</t>
  </si>
  <si>
    <t>Postupné rozebírání zdiva pro další použití kamenného, objemu do 1 m3</t>
  </si>
  <si>
    <t>https://podminky.urs.cz/item/CS_URS_2024_01/985221011</t>
  </si>
  <si>
    <t>415</t>
  </si>
  <si>
    <t>985221012</t>
  </si>
  <si>
    <t>Postupné rozebírání kamenného zdiva pro další použití přes 1 do 3 m3</t>
  </si>
  <si>
    <t>-440744123</t>
  </si>
  <si>
    <t>Postupné rozebírání zdiva pro další použití kamenného, objemu přes 1 do 3 m3</t>
  </si>
  <si>
    <t>https://podminky.urs.cz/item/CS_URS_2024_01/985221012</t>
  </si>
  <si>
    <t>416</t>
  </si>
  <si>
    <t>985221013</t>
  </si>
  <si>
    <t>Postupné rozebírání kamenného zdiva pro další použití přes 3 m3</t>
  </si>
  <si>
    <t>-2001606273</t>
  </si>
  <si>
    <t>Postupné rozebírání zdiva pro další použití kamenného, objemu přes 3 m3</t>
  </si>
  <si>
    <t>https://podminky.urs.cz/item/CS_URS_2024_01/985221013</t>
  </si>
  <si>
    <t>417</t>
  </si>
  <si>
    <t>985221111</t>
  </si>
  <si>
    <t>Doplnění zdiva kamenem do aktivované malty se spárami dl do 6 m/m2</t>
  </si>
  <si>
    <t>-1322525189</t>
  </si>
  <si>
    <t>Doplnění zdiva ručně do aktivované malty kamenem délky spáry na 1 m2 upravované plochy do 6 m</t>
  </si>
  <si>
    <t>https://podminky.urs.cz/item/CS_URS_2024_01/985221111</t>
  </si>
  <si>
    <t>418</t>
  </si>
  <si>
    <t>58380650</t>
  </si>
  <si>
    <t>kámen lomový neupravený žula, třída I netříděný</t>
  </si>
  <si>
    <t>-1743806929</t>
  </si>
  <si>
    <t>419</t>
  </si>
  <si>
    <t>985221112</t>
  </si>
  <si>
    <t>Doplnění zdiva kamenem do aktivované malty se spárami dl přes 6 do 12 m/m2</t>
  </si>
  <si>
    <t>1421601348</t>
  </si>
  <si>
    <t>Doplnění zdiva ručně do aktivované malty kamenem délky spáry na 1 m2 upravované plochy přes 6 do 12 m</t>
  </si>
  <si>
    <t>https://podminky.urs.cz/item/CS_URS_2024_01/985221112</t>
  </si>
  <si>
    <t>420</t>
  </si>
  <si>
    <t>985223111</t>
  </si>
  <si>
    <t>Přezdívání cihelného zdiva do aktivované malty objemu přes 1 do 3 m3</t>
  </si>
  <si>
    <t>-590454752</t>
  </si>
  <si>
    <t>Přezdívání zdiva do aktivované malty cihelného, objemu přes 1 do 3 m3</t>
  </si>
  <si>
    <t>https://podminky.urs.cz/item/CS_URS_2024_01/985223111</t>
  </si>
  <si>
    <t>421</t>
  </si>
  <si>
    <t>985223210</t>
  </si>
  <si>
    <t>Přezdívání kamenného zdiva do aktivované malty objemu do 1 m3</t>
  </si>
  <si>
    <t>1362071325</t>
  </si>
  <si>
    <t>Přezdívání zdiva do aktivované malty kamenného, objemu do 1 m3</t>
  </si>
  <si>
    <t>https://podminky.urs.cz/item/CS_URS_2024_01/985223210</t>
  </si>
  <si>
    <t>422</t>
  </si>
  <si>
    <t>985223211</t>
  </si>
  <si>
    <t>Přezdívání kamenného zdiva do aktivované malty objemu přes 1 do 3 m3</t>
  </si>
  <si>
    <t>2071698586</t>
  </si>
  <si>
    <t>Přezdívání zdiva do aktivované malty kamenného, objemu přes 1 do 3 m3</t>
  </si>
  <si>
    <t>https://podminky.urs.cz/item/CS_URS_2024_01/985223211</t>
  </si>
  <si>
    <t>423</t>
  </si>
  <si>
    <t>985223212</t>
  </si>
  <si>
    <t>Přezdívání kamenného zdiva do aktivované malty objemu přes 3 m3</t>
  </si>
  <si>
    <t>-392808569</t>
  </si>
  <si>
    <t>Přezdívání zdiva do aktivované malty kamenného, objemu přes 3 m3</t>
  </si>
  <si>
    <t>https://podminky.urs.cz/item/CS_URS_2024_01/985223212</t>
  </si>
  <si>
    <t>424</t>
  </si>
  <si>
    <t>985232111</t>
  </si>
  <si>
    <t>Hloubkové spárování zdiva aktivovanou maltou spára hl do 80 mm dl do 6 m/m2</t>
  </si>
  <si>
    <t>-255829413</t>
  </si>
  <si>
    <t>Hloubkové spárování zdiva hloubky přes 40 do 80 mm aktivovanou maltou délky spáry na 1 m2 upravované plochy do 6 m</t>
  </si>
  <si>
    <t>https://podminky.urs.cz/item/CS_URS_2024_01/985232111</t>
  </si>
  <si>
    <t>425</t>
  </si>
  <si>
    <t>985232191</t>
  </si>
  <si>
    <t>Příplatek k hloubkovému spárování za práci ve stísněném prostoru</t>
  </si>
  <si>
    <t>1108020591</t>
  </si>
  <si>
    <t>Hloubkové spárování zdiva hloubky přes 40 do 80 mm aktivovanou maltou Příplatek k cenám za práci ve stísněném prostoru</t>
  </si>
  <si>
    <t>https://podminky.urs.cz/item/CS_URS_2024_01/985232191</t>
  </si>
  <si>
    <t>426</t>
  </si>
  <si>
    <t>985233111</t>
  </si>
  <si>
    <t>Úprava spár po spárování zdiva uhlazením spára dl do 6 m/m2</t>
  </si>
  <si>
    <t>1888402372</t>
  </si>
  <si>
    <t>Úprava spár po spárování zdiva kamenného nebo cihelného délky spáry na 1 m2 upravované plochy do 6 m uhlazením</t>
  </si>
  <si>
    <t>https://podminky.urs.cz/item/CS_URS_2024_01/985233111</t>
  </si>
  <si>
    <t>427</t>
  </si>
  <si>
    <t>985233121</t>
  </si>
  <si>
    <t>Úprava spár po spárování zdiva uhlazením spára dl přes 6 do 12 m/m2</t>
  </si>
  <si>
    <t>-1676747208</t>
  </si>
  <si>
    <t>Úprava spár po spárování zdiva kamenného nebo cihelného délky spáry na 1 m2 upravované plochy přes 6 do 12 m uhlazením</t>
  </si>
  <si>
    <t>https://podminky.urs.cz/item/CS_URS_2024_01/985233121</t>
  </si>
  <si>
    <t>428</t>
  </si>
  <si>
    <t>985241111</t>
  </si>
  <si>
    <t>Plombování zdiva betonem s upěchováním včetně vybourání narušeného zdiva do 3 m3</t>
  </si>
  <si>
    <t>1033123445</t>
  </si>
  <si>
    <t>Plombování zdiva včetně vybourání narušeného zdiva betonem s upěchováním, objemu do 3 m3</t>
  </si>
  <si>
    <t>https://podminky.urs.cz/item/CS_URS_2024_01/985241111</t>
  </si>
  <si>
    <t>429</t>
  </si>
  <si>
    <t>985241211</t>
  </si>
  <si>
    <t>Plombování zdiva zalitím plastickou betonovou směsí včetně vybourání narušeného zdiva do 3 m3</t>
  </si>
  <si>
    <t>1488586802</t>
  </si>
  <si>
    <t>Plombování zdiva včetně vybourání narušeného zdiva zalitím plastickou betonovou směsí do 3 m3</t>
  </si>
  <si>
    <t>https://podminky.urs.cz/item/CS_URS_2024_01/985241211</t>
  </si>
  <si>
    <t>430</t>
  </si>
  <si>
    <t>985311111</t>
  </si>
  <si>
    <t>Reprofilace stěn cementovou sanační maltou tl do 10 mm</t>
  </si>
  <si>
    <t>-991403528</t>
  </si>
  <si>
    <t>Reprofilace betonu sanačními maltami na cementové bázi ručně stěn, tloušťky do 10 mm</t>
  </si>
  <si>
    <t>https://podminky.urs.cz/item/CS_URS_2024_01/985311111</t>
  </si>
  <si>
    <t>431</t>
  </si>
  <si>
    <t>985311112</t>
  </si>
  <si>
    <t>Reprofilace stěn cementovou sanační maltou tl přes 10 do 20 mm</t>
  </si>
  <si>
    <t>764049123</t>
  </si>
  <si>
    <t>Reprofilace betonu sanačními maltami na cementové bázi ručně stěn, tloušťky přes 10 do 20 mm</t>
  </si>
  <si>
    <t>https://podminky.urs.cz/item/CS_URS_2024_01/985311112</t>
  </si>
  <si>
    <t>432</t>
  </si>
  <si>
    <t>985311113</t>
  </si>
  <si>
    <t>Reprofilace stěn cementovou sanační maltou tl přes 20 do 30 mm</t>
  </si>
  <si>
    <t>-473476829</t>
  </si>
  <si>
    <t>Reprofilace betonu sanačními maltami na cementové bázi ručně stěn, tloušťky přes 20 do 30 mm</t>
  </si>
  <si>
    <t>https://podminky.urs.cz/item/CS_URS_2024_01/985311113</t>
  </si>
  <si>
    <t>433</t>
  </si>
  <si>
    <t>985311114</t>
  </si>
  <si>
    <t>Reprofilace stěn cementovou sanační maltou tl přes 30 do 40 mm</t>
  </si>
  <si>
    <t>-322443349</t>
  </si>
  <si>
    <t>Reprofilace betonu sanačními maltami na cementové bázi ručně stěn, tloušťky přes 30 do 40 mm</t>
  </si>
  <si>
    <t>https://podminky.urs.cz/item/CS_URS_2024_01/985311114</t>
  </si>
  <si>
    <t>434</t>
  </si>
  <si>
    <t>985311115</t>
  </si>
  <si>
    <t>Reprofilace stěn cementovou sanační maltou tl přes 40 do 50 mm</t>
  </si>
  <si>
    <t>-1235629649</t>
  </si>
  <si>
    <t>Reprofilace betonu sanačními maltami na cementové bázi ručně stěn, tloušťky přes 40 do 50 mm</t>
  </si>
  <si>
    <t>https://podminky.urs.cz/item/CS_URS_2024_01/985311115</t>
  </si>
  <si>
    <t>435</t>
  </si>
  <si>
    <t>985311211</t>
  </si>
  <si>
    <t>Reprofilace líce kleneb a podhledů cementovou sanační maltou tl do 10 mm</t>
  </si>
  <si>
    <t>1411493183</t>
  </si>
  <si>
    <t>Reprofilace betonu sanačními maltami na cementové bázi ručně líce kleneb a podhledů, tloušťky do 10 mm</t>
  </si>
  <si>
    <t>https://podminky.urs.cz/item/CS_URS_2024_01/985311211</t>
  </si>
  <si>
    <t>436</t>
  </si>
  <si>
    <t>985311212</t>
  </si>
  <si>
    <t>Reprofilace líce kleneb a podhledů cementovou sanační maltou tl přes 10 do 20 mm</t>
  </si>
  <si>
    <t>1842059263</t>
  </si>
  <si>
    <t>Reprofilace betonu sanačními maltami na cementové bázi ručně líce kleneb a podhledů, tloušťky přes 10 do 20 mm</t>
  </si>
  <si>
    <t>https://podminky.urs.cz/item/CS_URS_2024_01/985311212</t>
  </si>
  <si>
    <t>437</t>
  </si>
  <si>
    <t>985311213</t>
  </si>
  <si>
    <t>Reprofilace líce kleneb a podhledů cementovou sanační maltou tl přes 20 do 30 mm</t>
  </si>
  <si>
    <t>-1042127748</t>
  </si>
  <si>
    <t>Reprofilace betonu sanačními maltami na cementové bázi ručně líce kleneb a podhledů, tloušťky přes 20 do 30 mm</t>
  </si>
  <si>
    <t>https://podminky.urs.cz/item/CS_URS_2024_01/985311213</t>
  </si>
  <si>
    <t>438</t>
  </si>
  <si>
    <t>985311215</t>
  </si>
  <si>
    <t>Reprofilace líce kleneb a podhledů cementovou sanační maltou tl přes 40 do 50 mm</t>
  </si>
  <si>
    <t>-2130074430</t>
  </si>
  <si>
    <t>Reprofilace betonu sanačními maltami na cementové bázi ručně líce kleneb a podhledů, tloušťky přes 40 do 50 mm</t>
  </si>
  <si>
    <t>https://podminky.urs.cz/item/CS_URS_2024_01/985311215</t>
  </si>
  <si>
    <t>439</t>
  </si>
  <si>
    <t>985311311</t>
  </si>
  <si>
    <t>Reprofilace rubu kleneb a podlah cementovou sanační maltou tl 10 mm</t>
  </si>
  <si>
    <t>660290880</t>
  </si>
  <si>
    <t>Reprofilace betonu sanačními maltami na cementové bázi ručně rubu kleneb a podlah, tloušťky do 10 mm</t>
  </si>
  <si>
    <t>https://podminky.urs.cz/item/CS_URS_2024_01/985311311</t>
  </si>
  <si>
    <t>440</t>
  </si>
  <si>
    <t>985311312</t>
  </si>
  <si>
    <t>Reprofilace rubu kleneb a podlah cementovou sanační maltou tl přes 10 do 20 mm</t>
  </si>
  <si>
    <t>-213544733</t>
  </si>
  <si>
    <t>Reprofilace betonu sanačními maltami na cementové bázi ručně rubu kleneb a podlah, tloušťky přes 10 do 20 mm</t>
  </si>
  <si>
    <t>https://podminky.urs.cz/item/CS_URS_2024_01/985311312</t>
  </si>
  <si>
    <t>441</t>
  </si>
  <si>
    <t>985311313</t>
  </si>
  <si>
    <t>Reprofilace rubu kleneb a podlah cementovou sanační maltou tl přes 20 do 30 mm</t>
  </si>
  <si>
    <t>1101154446</t>
  </si>
  <si>
    <t>Reprofilace betonu sanačními maltami na cementové bázi ručně rubu kleneb a podlah, tloušťky přes 20 do 30 mm</t>
  </si>
  <si>
    <t>https://podminky.urs.cz/item/CS_URS_2024_01/985311313</t>
  </si>
  <si>
    <t>442</t>
  </si>
  <si>
    <t>985311315</t>
  </si>
  <si>
    <t>Reprofilace rubu kleneb a podlah cementovou sanační maltou tl přes 40 do 50 mm</t>
  </si>
  <si>
    <t>-514793925</t>
  </si>
  <si>
    <t>Reprofilace betonu sanačními maltami na cementové bázi ručně rubu kleneb a podlah, tloušťky přes 40 do 50 mm</t>
  </si>
  <si>
    <t>https://podminky.urs.cz/item/CS_URS_2024_01/985311315</t>
  </si>
  <si>
    <t>443</t>
  </si>
  <si>
    <t>985311912</t>
  </si>
  <si>
    <t>Příplatek při reprofilaci sanační maltou za plochu do 10 m2 jednotlivě</t>
  </si>
  <si>
    <t>1289753628</t>
  </si>
  <si>
    <t>Reprofilace betonu sanačními maltami na cementové bázi ručně Příplatek k cenám za plochu do 10 m2 jednotlivě</t>
  </si>
  <si>
    <t>https://podminky.urs.cz/item/CS_URS_2024_01/985311912</t>
  </si>
  <si>
    <t>444</t>
  </si>
  <si>
    <t>985312111</t>
  </si>
  <si>
    <t>Stěrka k vyrovnání betonových ploch stěn tl do 2 mm</t>
  </si>
  <si>
    <t>-197886102</t>
  </si>
  <si>
    <t>Stěrka k vyrovnání ploch reprofilovaného betonu stěn, tloušťky do 2 mm</t>
  </si>
  <si>
    <t>https://podminky.urs.cz/item/CS_URS_2024_01/985312111</t>
  </si>
  <si>
    <t>445</t>
  </si>
  <si>
    <t>985312121</t>
  </si>
  <si>
    <t>Stěrka k vyrovnání betonových ploch líce kleneb a podhledů tl do 2 mm</t>
  </si>
  <si>
    <t>-1242526045</t>
  </si>
  <si>
    <t>Stěrka k vyrovnání ploch reprofilovaného betonu líce kleneb a podhledů, tloušťky do 2 mm</t>
  </si>
  <si>
    <t>https://podminky.urs.cz/item/CS_URS_2024_01/985312121</t>
  </si>
  <si>
    <t>446</t>
  </si>
  <si>
    <t>985312192</t>
  </si>
  <si>
    <t>Příplatek ke stěrce pro vyrovnání betonových ploch za plochu do 10 m2 jednotlivě</t>
  </si>
  <si>
    <t>1505503313</t>
  </si>
  <si>
    <t>Stěrka k vyrovnání ploch reprofilovaného betonu Příplatek k cenám za plochu do 10 m2 jednotlivě</t>
  </si>
  <si>
    <t>https://podminky.urs.cz/item/CS_URS_2024_01/985312192</t>
  </si>
  <si>
    <t>447</t>
  </si>
  <si>
    <t>985321111</t>
  </si>
  <si>
    <t>Ochranný nátěr výztuže na cementové bázi stěn, líce kleneb a podhledů 1 vrstva tl 1 mm</t>
  </si>
  <si>
    <t>-86365162</t>
  </si>
  <si>
    <t>Ochranný nátěr betonářské výztuže 1 vrstva tloušťky 1 mm na cementové bázi stěn, líce kleneb a podhledů</t>
  </si>
  <si>
    <t>https://podminky.urs.cz/item/CS_URS_2024_01/985321111</t>
  </si>
  <si>
    <t>448</t>
  </si>
  <si>
    <t>985321912</t>
  </si>
  <si>
    <t>Příplatek k cenám ochranného nátěru výztuže za plochu do 10 m2 jednotlivě</t>
  </si>
  <si>
    <t>-717391876</t>
  </si>
  <si>
    <t>Ochranný nátěr betonářské výztuže Příplatek k cenám za plochu do 10 m2 jednotlivě</t>
  </si>
  <si>
    <t>https://podminky.urs.cz/item/CS_URS_2024_01/985321912</t>
  </si>
  <si>
    <t>449</t>
  </si>
  <si>
    <t>985323111</t>
  </si>
  <si>
    <t>Spojovací můstek reprofilovaného betonu na cementové bázi tl 1 mm</t>
  </si>
  <si>
    <t>-105732115</t>
  </si>
  <si>
    <t>Spojovací můstek reprofilovaného betonu na cementové bázi, tloušťky 1 mm</t>
  </si>
  <si>
    <t>https://podminky.urs.cz/item/CS_URS_2024_01/985323111</t>
  </si>
  <si>
    <t>450</t>
  </si>
  <si>
    <t>985323912</t>
  </si>
  <si>
    <t>Příplatek k cenám spojovacího můstku za plochu do 10 m2 jednotlivě</t>
  </si>
  <si>
    <t>-1869270817</t>
  </si>
  <si>
    <t>Spojovací můstek reprofilovaného betonu Příplatek k cenám za plochu do 10 m2 jednotlivě</t>
  </si>
  <si>
    <t>https://podminky.urs.cz/item/CS_URS_2024_01/985323912</t>
  </si>
  <si>
    <t>451</t>
  </si>
  <si>
    <t>985324211</t>
  </si>
  <si>
    <t>Ochranný akrylátový nátěr betonu dvojnásobný s impregnací S2 (OS-B)</t>
  </si>
  <si>
    <t>1727481932</t>
  </si>
  <si>
    <t>Ochranný nátěr betonu akrylátový dvojnásobný s impregnací S2 (OS-B)</t>
  </si>
  <si>
    <t>https://podminky.urs.cz/item/CS_URS_2024_01/985324211</t>
  </si>
  <si>
    <t>452</t>
  </si>
  <si>
    <t>985562111</t>
  </si>
  <si>
    <t>Výztuž stříkaného betonu stěn ze svařovaných sítí s antikorozní úpravou jednovrstvých D drátu 2 mm velikost ok do 100 mm</t>
  </si>
  <si>
    <t>-710849257</t>
  </si>
  <si>
    <t>Výztuž stříkaného betonu ze svařovaných sítí velikosti ok do 100 mm s antikorozní úpravou, průměru drátu 2 mm jednovrstvých stěn</t>
  </si>
  <si>
    <t>https://podminky.urs.cz/item/CS_URS_2024_01/985562111</t>
  </si>
  <si>
    <t>453</t>
  </si>
  <si>
    <t>985564214</t>
  </si>
  <si>
    <t>Kotvičky pro výztuž stříkaného betonu hl do 200 mm z oceli D přes 10 do 16 mm do chemické malty</t>
  </si>
  <si>
    <t>-1160885031</t>
  </si>
  <si>
    <t>Kotvičky pro výztuž stříkaného betonu z betonářské oceli do chemické malty, hloubky kotvení do 200 mm, průměru přes 10 do 16 mm</t>
  </si>
  <si>
    <t>https://podminky.urs.cz/item/CS_URS_2024_01/985564214</t>
  </si>
  <si>
    <t>997</t>
  </si>
  <si>
    <t>Přesun sutě</t>
  </si>
  <si>
    <t>454</t>
  </si>
  <si>
    <t>997013501</t>
  </si>
  <si>
    <t>Odvoz suti a vybouraných hmot na skládku nebo meziskládku do 1 km se složením</t>
  </si>
  <si>
    <t>-1466186801</t>
  </si>
  <si>
    <t>Odvoz suti a vybouraných hmot na skládku nebo meziskládku se složením, na vzdálenost do 1 km</t>
  </si>
  <si>
    <t>https://podminky.urs.cz/item/CS_URS_2024_01/997013501</t>
  </si>
  <si>
    <t>455</t>
  </si>
  <si>
    <t>997013509</t>
  </si>
  <si>
    <t>Příplatek k odvozu suti a vybouraných hmot na skládku ZKD 1 km přes 1 km</t>
  </si>
  <si>
    <t>-1529072039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</si>
  <si>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</si>
  <si>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</si>
  <si>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456</t>
  </si>
  <si>
    <t>997013511</t>
  </si>
  <si>
    <t>Odvoz suti a vybouraných hmot z meziskládky na skládku do 1 km s naložením a se složením</t>
  </si>
  <si>
    <t>-1884726158</t>
  </si>
  <si>
    <t>Odvoz suti a vybouraných hmot z meziskládky na skládku s naložením a se složením, na vzdálenost do 1 km</t>
  </si>
  <si>
    <t>https://podminky.urs.cz/item/CS_URS_2024_01/997013511</t>
  </si>
  <si>
    <t>457</t>
  </si>
  <si>
    <t>997013601</t>
  </si>
  <si>
    <t>Poplatek za uložení na skládce (skládkovné) stavebního odpadu betonového kód odpadu 17 01 01</t>
  </si>
  <si>
    <t>-1709767844</t>
  </si>
  <si>
    <t>Poplatek za uložení stavebního odpadu na skládce (skládkovné) z prostého betonu zatříděného do Katalogu odpadů pod kódem 17 01 01</t>
  </si>
  <si>
    <t>https://podminky.urs.cz/item/CS_URS_2024_01/997013601</t>
  </si>
  <si>
    <t>458</t>
  </si>
  <si>
    <t>997013602</t>
  </si>
  <si>
    <t>Poplatek za uložení na skládce (skládkovné) stavebního odpadu železobetonového kód odpadu 17 01 01</t>
  </si>
  <si>
    <t>-387288075</t>
  </si>
  <si>
    <t>Poplatek za uložení stavebního odpadu na skládce (skládkovné) z armovaného betonu zatříděného do Katalogu odpadů pod kódem 17 01 01</t>
  </si>
  <si>
    <t>https://podminky.urs.cz/item/CS_URS_2024_01/997013602</t>
  </si>
  <si>
    <t>459</t>
  </si>
  <si>
    <t>997013603</t>
  </si>
  <si>
    <t>Poplatek za uložení na skládce (skládkovné) stavebního odpadu cihelného kód odpadu 17 01 02</t>
  </si>
  <si>
    <t>-2059273831</t>
  </si>
  <si>
    <t>Poplatek za uložení stavebního odpadu na skládce (skládkovné) cihelného zatříděného do Katalogu odpadů pod kódem 17 01 02</t>
  </si>
  <si>
    <t>https://podminky.urs.cz/item/CS_URS_2024_01/997013603</t>
  </si>
  <si>
    <t>460</t>
  </si>
  <si>
    <t>997013607</t>
  </si>
  <si>
    <t>Poplatek za uložení na skládce (skládkovné) stavebního odpadu keramického kód odpadu 17 01 03</t>
  </si>
  <si>
    <t>-687082424</t>
  </si>
  <si>
    <t>Poplatek za uložení stavebního odpadu na skládce (skládkovné) z tašek a keramických výrobků zatříděného do Katalogu odpadů pod kódem 17 01 03</t>
  </si>
  <si>
    <t>https://podminky.urs.cz/item/CS_URS_2024_01/997013607</t>
  </si>
  <si>
    <t>461</t>
  </si>
  <si>
    <t>997013609</t>
  </si>
  <si>
    <t>Poplatek za uložení na skládce (skládkovné) stavebního odpadu ze směsí nebo oddělených frakcí betonu, cihel a keramických výrobků kód odpadu 17 01 07</t>
  </si>
  <si>
    <t>-875856457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</si>
  <si>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</si>
  <si>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https://podminky.urs.cz/item/CS_URS_2024_01/997013609</t>
  </si>
  <si>
    <t>462</t>
  </si>
  <si>
    <t>997013631</t>
  </si>
  <si>
    <t>Poplatek za uložení na skládce (skládkovné) stavebního odpadu směsného kód odpadu 17 09 04</t>
  </si>
  <si>
    <t>1351419749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</si>
  <si>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</si>
  <si>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</si>
  <si>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463</t>
  </si>
  <si>
    <t>997013645</t>
  </si>
  <si>
    <t>Poplatek za uložení na skládce (skládkovné) odpadu asfaltového bez dehtu kód odpadu 17 03 02</t>
  </si>
  <si>
    <t>1396873325</t>
  </si>
  <si>
    <t>Poplatek za uložení stavebního odpadu na skládce (skládkovné) asfaltového bez obsahu dehtu zatříděného do Katalogu odpadů pod kódem 17 03 02</t>
  </si>
  <si>
    <t>https://podminky.urs.cz/item/CS_URS_2024_01/997013645</t>
  </si>
  <si>
    <t>464</t>
  </si>
  <si>
    <t>997013655</t>
  </si>
  <si>
    <t>Poplatek za uložení na skládce (skládkovné) zeminy a kamení kód odpadu 17 05 04</t>
  </si>
  <si>
    <t>1107355695</t>
  </si>
  <si>
    <t>Poplatek za uložení stavebního odpadu na skládce (skládkovné) zeminy a kamení zatříděného do Katalogu odpadů pod kódem 17 05 04</t>
  </si>
  <si>
    <t>https://podminky.urs.cz/item/CS_URS_2024_01/997013655</t>
  </si>
  <si>
    <t>465</t>
  </si>
  <si>
    <t>997013811</t>
  </si>
  <si>
    <t>Poplatek za uložení na skládce (skládkovné) stavebního odpadu dřevěného kód odpadu 17 02 01</t>
  </si>
  <si>
    <t>-1444067593</t>
  </si>
  <si>
    <t>Poplatek za uložení stavebního odpadu na skládce (skládkovné) dřevěného zatříděného do Katalogu odpadů pod kódem 17 02 01</t>
  </si>
  <si>
    <t>https://podminky.urs.cz/item/CS_URS_2024_01/997013811</t>
  </si>
  <si>
    <t>466</t>
  </si>
  <si>
    <t>997013813</t>
  </si>
  <si>
    <t>Poplatek za uložení na skládce (skládkovné) stavebního odpadu z plastických hmot kód odpadu 17 02 03</t>
  </si>
  <si>
    <t>787674616</t>
  </si>
  <si>
    <t>Poplatek za uložení stavebního odpadu na skládce (skládkovné) z plastických hmot zatříděného do Katalogu odpadů pod kódem 17 02 03</t>
  </si>
  <si>
    <t>https://podminky.urs.cz/item/CS_URS_2024_01/997013813</t>
  </si>
  <si>
    <t>467</t>
  </si>
  <si>
    <t>997013814</t>
  </si>
  <si>
    <t>Poplatek za uložení na skládce (skládkovné) stavebního odpadu izolací kód odpadu 17 06 04</t>
  </si>
  <si>
    <t>1837176967</t>
  </si>
  <si>
    <t>Poplatek za uložení stavebního odpadu na skládce (skládkovné) z izolačních materiálů zatříděného do Katalogu odpadů pod kódem 17 06 04</t>
  </si>
  <si>
    <t>https://podminky.urs.cz/item/CS_URS_2024_01/997013814</t>
  </si>
  <si>
    <t>468</t>
  </si>
  <si>
    <t>997013841</t>
  </si>
  <si>
    <t>Poplatek za uložení na skládce (skládkovné) odpadu po otryskávání bez obsahu nebezpečných látek kód odpadu 12 01 17</t>
  </si>
  <si>
    <t>-174260532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</si>
  <si>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</si>
  <si>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https://podminky.urs.cz/item/CS_URS_2024_01/997013841</t>
  </si>
  <si>
    <t>469</t>
  </si>
  <si>
    <t>997013843</t>
  </si>
  <si>
    <t>Poplatek za uložení na skládce (skládkovné) odpadu po otryskávání s obsahem nebezpečných látek kód odpadu 12 01 16</t>
  </si>
  <si>
    <t>-1284340533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</si>
  <si>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</si>
  <si>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https://podminky.urs.cz/item/CS_URS_2024_01/997013843</t>
  </si>
  <si>
    <t>470</t>
  </si>
  <si>
    <t>997211111</t>
  </si>
  <si>
    <t>Svislá doprava suti na v 3,5 m</t>
  </si>
  <si>
    <t>-674641925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</si>
  <si>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</si>
  <si>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https://podminky.urs.cz/item/CS_URS_2024_01/997211111</t>
  </si>
  <si>
    <t>471</t>
  </si>
  <si>
    <t>997211119</t>
  </si>
  <si>
    <t>Příplatek ZKD 3,5 m výšky u svislé dopravy suti</t>
  </si>
  <si>
    <t>-363952466</t>
  </si>
  <si>
    <t>Svislá doprava suti nebo vybouraných hmot s naložením do dopravního zařízení a s vyprázdněním dopravního zařízení na hromadu nebo do dopravního prostředku suti na výšku Příplatek k ceně za každých dalších započatých 3,5 m výšky přes 3,5 m</t>
  </si>
  <si>
    <t>https://podminky.urs.cz/item/CS_URS_2024_01/997211119</t>
  </si>
  <si>
    <t>472</t>
  </si>
  <si>
    <t>997211511</t>
  </si>
  <si>
    <t>Vodorovná doprava suti po suchu na vzdálenost do 1 km</t>
  </si>
  <si>
    <t>-1540020186</t>
  </si>
  <si>
    <t>Vodorovná doprava suti nebo vybouraných hmot suti se složením a hrubým urovnáním, na vzdálenost do 1 km</t>
  </si>
  <si>
    <t>https://podminky.urs.cz/item/CS_URS_2024_01/997211511</t>
  </si>
  <si>
    <t>473</t>
  </si>
  <si>
    <t>997211519</t>
  </si>
  <si>
    <t>Příplatek ZKD 1 km u vodorovné dopravy suti</t>
  </si>
  <si>
    <t>-479847567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</si>
  <si>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</si>
  <si>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</si>
  <si>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474</t>
  </si>
  <si>
    <t>997211611</t>
  </si>
  <si>
    <t>Nakládání suti na dopravní prostředky pro vodorovnou dopravu</t>
  </si>
  <si>
    <t>-1387158717</t>
  </si>
  <si>
    <t>Nakládání suti nebo vybouraných hmot na dopravní prostředky pro vodorovnou dopravu suti</t>
  </si>
  <si>
    <t>https://podminky.urs.cz/item/CS_URS_2024_01/997211611</t>
  </si>
  <si>
    <t>475</t>
  </si>
  <si>
    <t>997211612</t>
  </si>
  <si>
    <t>Nakládání vybouraných hmot na dopravní prostředky pro vodorovnou dopravu</t>
  </si>
  <si>
    <t>-760734655</t>
  </si>
  <si>
    <t>Nakládání suti nebo vybouraných hmot na dopravní prostředky pro vodorovnou dopravu vybouraných hmot</t>
  </si>
  <si>
    <t>https://podminky.urs.cz/item/CS_URS_2024_01/997211612</t>
  </si>
  <si>
    <t>476</t>
  </si>
  <si>
    <t>997211621</t>
  </si>
  <si>
    <t>Ekologická likvidace mostnic - drcení a odvoz do 20 km</t>
  </si>
  <si>
    <t>-1868746732</t>
  </si>
  <si>
    <t>Ekologická likvidace mostnic s drcením s odvozem drtě do 20 km</t>
  </si>
  <si>
    <t>https://podminky.urs.cz/item/CS_URS_2024_01/997211621</t>
  </si>
  <si>
    <t>477</t>
  </si>
  <si>
    <t>997221111</t>
  </si>
  <si>
    <t>Vodorovná doprava suti ze sypkých materiálů nošením do 50 m</t>
  </si>
  <si>
    <t>-260679374</t>
  </si>
  <si>
    <t>Vodorovná doprava suti nošením s naložením a se složením ze sypkých materiálů, na vzdálenost do 50 m</t>
  </si>
  <si>
    <t>https://podminky.urs.cz/item/CS_URS_2024_01/997221111</t>
  </si>
  <si>
    <t>478</t>
  </si>
  <si>
    <t>997221119</t>
  </si>
  <si>
    <t>Příplatek za každých dalších 10 m u vodorovné dopravy suti ze sypkých materiálů nošením</t>
  </si>
  <si>
    <t>-906971919</t>
  </si>
  <si>
    <t>Vodorovná doprava suti nošením s naložením a se složením ze sypkých materiálů, na vzdálenost Příplatek k ceně za každých dalších započatých 10 m přes 50 m</t>
  </si>
  <si>
    <t>https://podminky.urs.cz/item/CS_URS_2024_01/997221119</t>
  </si>
  <si>
    <t>479</t>
  </si>
  <si>
    <t>997221141</t>
  </si>
  <si>
    <t>Vodorovná doprava suti ze sypkých materiálů stavebním kolečkem do 50 m</t>
  </si>
  <si>
    <t>-1674696784</t>
  </si>
  <si>
    <t>Vodorovná doprava suti stavebním kolečkem s naložením a se složením ze sypkých materiálů, na vzdálenost do 50 m</t>
  </si>
  <si>
    <t>https://podminky.urs.cz/item/CS_URS_2024_01/997221141</t>
  </si>
  <si>
    <t>480</t>
  </si>
  <si>
    <t>997221149</t>
  </si>
  <si>
    <t>Příplatek za každých dalších 10 m u vodorovné dopravy suti ze sypkých materiálů stavebním kolečkem</t>
  </si>
  <si>
    <t>-793658497</t>
  </si>
  <si>
    <t>Vodorovná doprava suti stavebním kolečkem s naložením a se složením ze sypkých materiálů, na vzdálenost Příplatek k ceně za každých dalších započatých 10 m přes 50 m</t>
  </si>
  <si>
    <t>https://podminky.urs.cz/item/CS_URS_2024_01/997221149</t>
  </si>
  <si>
    <t>481</t>
  </si>
  <si>
    <t>997221551</t>
  </si>
  <si>
    <t>Vodorovná doprava suti ze sypkých materiálů do 1 km</t>
  </si>
  <si>
    <t>-975197349</t>
  </si>
  <si>
    <t>Vodorovná doprava suti bez naložení, ale se složením a s hrubým urovnáním ze sypkých materiálů, na vzdálenost do 1 km</t>
  </si>
  <si>
    <t>https://podminky.urs.cz/item/CS_URS_2024_01/997221551</t>
  </si>
  <si>
    <t>482</t>
  </si>
  <si>
    <t>997221559</t>
  </si>
  <si>
    <t>Příplatek ZKD 1 km u vodorovné dopravy suti ze sypkých materiálů</t>
  </si>
  <si>
    <t>1329172919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</si>
  <si>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</si>
  <si>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</si>
  <si>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483</t>
  </si>
  <si>
    <t>997221571</t>
  </si>
  <si>
    <t>Vodorovná doprava vybouraných hmot do 1 km</t>
  </si>
  <si>
    <t>-1661218804</t>
  </si>
  <si>
    <t>Vodorovná doprava vybouraných hmot bez naložení, ale se složením a s hrubým urovnáním na vzdálenost do 1 km</t>
  </si>
  <si>
    <t>https://podminky.urs.cz/item/CS_URS_2024_01/997221571</t>
  </si>
  <si>
    <t>484</t>
  </si>
  <si>
    <t>997221579</t>
  </si>
  <si>
    <t>Příplatek ZKD 1 km u vodorovné dopravy vybouraných hmot</t>
  </si>
  <si>
    <t>-692266583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</si>
  <si>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</si>
  <si>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</si>
  <si>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485</t>
  </si>
  <si>
    <t>997221611</t>
  </si>
  <si>
    <t>219803711</t>
  </si>
  <si>
    <t>Nakládání na dopravní prostředky pro vodorovnou dopravu suti</t>
  </si>
  <si>
    <t>https://podminky.urs.cz/item/CS_URS_2024_01/997221611</t>
  </si>
  <si>
    <t>486</t>
  </si>
  <si>
    <t>997221612</t>
  </si>
  <si>
    <t>601936479</t>
  </si>
  <si>
    <t>Nakládání na dopravní prostředky pro vodorovnou dopravu vybouraných hmot</t>
  </si>
  <si>
    <t>https://podminky.urs.cz/item/CS_URS_2024_01/997221612</t>
  </si>
  <si>
    <t>998</t>
  </si>
  <si>
    <t>Přesun hmot</t>
  </si>
  <si>
    <t>487</t>
  </si>
  <si>
    <t>998153211</t>
  </si>
  <si>
    <t>Přesun hmot ruční pro samostatné zdi a valy zděné nebo betonové monolitické v do 12 m</t>
  </si>
  <si>
    <t>722218484</t>
  </si>
  <si>
    <t>Přesun hmot pro zdi a valy samostatné se svislou nosnou konstrukcí zděnou nebo monolitickou betonovou tyčovou nebo plošnou vodorovná dopravní vzdálenost do 50 m, pro zdi ruční (bez užití mechanizace) výšky do 12 m</t>
  </si>
  <si>
    <t>https://podminky.urs.cz/item/CS_URS_2024_01/998153211</t>
  </si>
  <si>
    <t>488</t>
  </si>
  <si>
    <t>998153221</t>
  </si>
  <si>
    <t>Příplatek k ručnímu přesunu hmot pro zdi a valy za zvětšený přesun ZKD 50 m</t>
  </si>
  <si>
    <t>1551347414</t>
  </si>
  <si>
    <t>Přesun hmot pro zdi a valy samostatné se svislou nosnou konstrukcí zděnou nebo monolitickou betonovou tyčovou nebo plošnou Příplatek cenám za ruční zvětšený přesun přes vymezenou vodorovnou dopravní vzdálenost za každých dalších započatých 50 m</t>
  </si>
  <si>
    <t>https://podminky.urs.cz/item/CS_URS_2024_01/998153221</t>
  </si>
  <si>
    <t>489</t>
  </si>
  <si>
    <t>998212111</t>
  </si>
  <si>
    <t>Přesun hmot pro mosty zděné, monolitické betonové nebo ocelové v do 20 m</t>
  </si>
  <si>
    <t>543989549</t>
  </si>
  <si>
    <t>Přesun hmot pro mosty zděné, betonové monolitické, spřažené ocelobetonové nebo kovové vodorovná dopravní vzdálenost do 100 m výška mostu do 20 m</t>
  </si>
  <si>
    <t>https://podminky.urs.cz/item/CS_URS_2024_01/998212111</t>
  </si>
  <si>
    <t>490</t>
  </si>
  <si>
    <t>998212191</t>
  </si>
  <si>
    <t>Příplatek k přesunu hmot pro mosty zděné nebo monolitické za zvětšený přesun do 1000 m</t>
  </si>
  <si>
    <t>376182657</t>
  </si>
  <si>
    <t>Přesun hmot pro mosty zděné, betonové monolitické, spřažené ocelobetonové nebo kovové Příplatek k cenám za zvětšený přesun přes přes vymezenou vodorovnou dopravní vzdálenost do 1000 m</t>
  </si>
  <si>
    <t>https://podminky.urs.cz/item/CS_URS_2024_01/998212191</t>
  </si>
  <si>
    <t>491</t>
  </si>
  <si>
    <t>998229111</t>
  </si>
  <si>
    <t>Přesun hmot ruční pro pozemní komunikace s krytem z kameniva, betonu,živice na vzdálenost do 50 m</t>
  </si>
  <si>
    <t>-1078990740</t>
  </si>
  <si>
    <t>Přesun hmot ruční pro pozemní komunikace s naložením a složením na vzdálenost do 50 m, s krytem z kameniva, monolitickým betonovým nebo živičným</t>
  </si>
  <si>
    <t>https://podminky.urs.cz/item/CS_URS_2024_01/998229111</t>
  </si>
  <si>
    <t>492</t>
  </si>
  <si>
    <t>998229112</t>
  </si>
  <si>
    <t>Přesun hmot ruční pro pozemní komunikace s krytem dlážděným na vzdálenost do 50 m</t>
  </si>
  <si>
    <t>1220003254</t>
  </si>
  <si>
    <t>Přesun hmot ruční pro pozemní komunikace s naložením a složením na vzdálenost do 50 m, s krytem dlážděným</t>
  </si>
  <si>
    <t>https://podminky.urs.cz/item/CS_URS_2024_01/998229112</t>
  </si>
  <si>
    <t>493</t>
  </si>
  <si>
    <t>998229121</t>
  </si>
  <si>
    <t>Příplatek k ručnímu přesunu hmot pro pro pozemní komunikace za zvětšený přesun ZKD 50 m</t>
  </si>
  <si>
    <t>983034405</t>
  </si>
  <si>
    <t>Přesun hmot ruční pro pozemní komunikace s naložením a složením na vzdálenost do 50 m, s krytem Příplatek k cenám za ruční zvětšený přesun přes vymezenou vodorovnou dopravní vzdálenost za každých dalších započatých 50 m</t>
  </si>
  <si>
    <t>https://podminky.urs.cz/item/CS_URS_2024_01/998229121</t>
  </si>
  <si>
    <t>494</t>
  </si>
  <si>
    <t>998241021</t>
  </si>
  <si>
    <t>Přesun hmot pro dráhy kolejové jakéhokoliv rozsahu dopravní vzdálenost do 5000 m</t>
  </si>
  <si>
    <t>-1644884571</t>
  </si>
  <si>
    <t>https://podminky.urs.cz/item/CS_URS_2024_01/998241021</t>
  </si>
  <si>
    <t>495</t>
  </si>
  <si>
    <t>998241025</t>
  </si>
  <si>
    <t>Příplatek k ceně za zvětšený přesun přes vymezenou největší dopravní - za každých dalších započatých 1000 m</t>
  </si>
  <si>
    <t>-242373564</t>
  </si>
  <si>
    <t>Přesun hmot pro dráhy kolejové jakéhokoliv rozsahu Příplatek k ceně za zvětšený přesun přes vymezenou dopravní vzdálenost za každých dalších započatých 1000 m</t>
  </si>
  <si>
    <t>https://podminky.urs.cz/item/CS_URS_2024_01/998241025</t>
  </si>
  <si>
    <t>PSV</t>
  </si>
  <si>
    <t>Práce a dodávky PSV</t>
  </si>
  <si>
    <t>711</t>
  </si>
  <si>
    <t>Izolace proti vodě, vlhkosti a plynům</t>
  </si>
  <si>
    <t>496</t>
  </si>
  <si>
    <t>711111001</t>
  </si>
  <si>
    <t>Provedení izolace proti zemní vlhkosti vodorovné za studena nátěrem penetračním</t>
  </si>
  <si>
    <t>-1001561297</t>
  </si>
  <si>
    <t>Provedení izolace proti zemní vlhkosti natěradly a tmely za studena na ploše vodorovné V nátěrem penetračním</t>
  </si>
  <si>
    <t>https://podminky.urs.cz/item/CS_URS_2024_01/711111001</t>
  </si>
  <si>
    <t>497</t>
  </si>
  <si>
    <t>711112001</t>
  </si>
  <si>
    <t>Provedení izolace proti zemní vlhkosti svislé za studena nátěrem penetračním</t>
  </si>
  <si>
    <t>446910632</t>
  </si>
  <si>
    <t>Provedení izolace proti zemní vlhkosti natěradly a tmely za studena na ploše svislé S nátěrem penetračním</t>
  </si>
  <si>
    <t>https://podminky.urs.cz/item/CS_URS_2024_01/711112001</t>
  </si>
  <si>
    <t>498</t>
  </si>
  <si>
    <t>11163150</t>
  </si>
  <si>
    <t>lak penetrační asfaltový</t>
  </si>
  <si>
    <t>1531392464</t>
  </si>
  <si>
    <t>499</t>
  </si>
  <si>
    <t>11163152</t>
  </si>
  <si>
    <t>lak hydroizolační asfaltový</t>
  </si>
  <si>
    <t>720964420</t>
  </si>
  <si>
    <t>500</t>
  </si>
  <si>
    <t>711131811</t>
  </si>
  <si>
    <t>Odstranění izolace proti zemní vlhkosti vodorovné</t>
  </si>
  <si>
    <t>1409704999</t>
  </si>
  <si>
    <t>Odstranění izolace proti zemní vlhkosti na ploše vodorovné V</t>
  </si>
  <si>
    <t>https://podminky.urs.cz/item/CS_URS_2024_01/711131811</t>
  </si>
  <si>
    <t>501</t>
  </si>
  <si>
    <t>711131821</t>
  </si>
  <si>
    <t>Odstranění izolace proti zemní vlhkosti svislé</t>
  </si>
  <si>
    <t>1160947576</t>
  </si>
  <si>
    <t>Odstranění izolace proti zemní vlhkosti na ploše svislé S</t>
  </si>
  <si>
    <t>https://podminky.urs.cz/item/CS_URS_2024_01/711131821</t>
  </si>
  <si>
    <t>502</t>
  </si>
  <si>
    <t>711141559</t>
  </si>
  <si>
    <t>Provedení izolace proti zemní vlhkosti pásy přitavením vodorovné NAIP</t>
  </si>
  <si>
    <t>1745896643</t>
  </si>
  <si>
    <t>Provedení izolace proti zemní vlhkosti pásy přitavením NAIP na ploše vodorovné V</t>
  </si>
  <si>
    <t>https://podminky.urs.cz/item/CS_URS_2024_01/711141559</t>
  </si>
  <si>
    <t>503</t>
  </si>
  <si>
    <t>711142559</t>
  </si>
  <si>
    <t>Provedení izolace proti zemní vlhkosti pásy přitavením svislé NAIP</t>
  </si>
  <si>
    <t>-1568275733</t>
  </si>
  <si>
    <t>Provedení izolace proti zemní vlhkosti pásy přitavením NAIP na ploše svislé S</t>
  </si>
  <si>
    <t>https://podminky.urs.cz/item/CS_URS_2024_01/711142559</t>
  </si>
  <si>
    <t>504</t>
  </si>
  <si>
    <t>711491171</t>
  </si>
  <si>
    <t>Provedení doplňků izolace proti vodě na vodorovné ploše z textilií vrstva podkladní</t>
  </si>
  <si>
    <t>53350439</t>
  </si>
  <si>
    <t>Provedení doplňků izolace proti vodě textilií na ploše vodorovné V vrstva podkladní</t>
  </si>
  <si>
    <t>https://podminky.urs.cz/item/CS_URS_2024_01/711491171</t>
  </si>
  <si>
    <t>505</t>
  </si>
  <si>
    <t>69311014</t>
  </si>
  <si>
    <t>geotextilie tkaná PES 300/50kN/m</t>
  </si>
  <si>
    <t>220231280</t>
  </si>
  <si>
    <t>506</t>
  </si>
  <si>
    <t>711491172</t>
  </si>
  <si>
    <t>Provedení doplňků izolace proti vodě na vodorovné ploše z textilií vrstva ochranná</t>
  </si>
  <si>
    <t>1864487729</t>
  </si>
  <si>
    <t>Provedení doplňků izolace proti vodě textilií na ploše vodorovné V vrstva ochranná</t>
  </si>
  <si>
    <t>https://podminky.urs.cz/item/CS_URS_2024_01/711491172</t>
  </si>
  <si>
    <t>507</t>
  </si>
  <si>
    <t>69311087</t>
  </si>
  <si>
    <t>geotextilie netkaná separační, ochranná, filtrační, drenážní PP 1200g/m2</t>
  </si>
  <si>
    <t>-1949723990</t>
  </si>
  <si>
    <t>508</t>
  </si>
  <si>
    <t>711491177</t>
  </si>
  <si>
    <t>Připevnění doplňků izolace proti vodě nerezovou lištou</t>
  </si>
  <si>
    <t>-767525079</t>
  </si>
  <si>
    <t>Provedení doplňků izolace proti vodě textilií připevnění izolace nerezovou lištou</t>
  </si>
  <si>
    <t>https://podminky.urs.cz/item/CS_URS_2024_01/711491177</t>
  </si>
  <si>
    <t>509</t>
  </si>
  <si>
    <t>711491877</t>
  </si>
  <si>
    <t>Demontáž nerezové lišty pro přichycení izolace</t>
  </si>
  <si>
    <t>1222798881</t>
  </si>
  <si>
    <t>Demontáž lišty pro přichycení izolace nerezové</t>
  </si>
  <si>
    <t>https://podminky.urs.cz/item/CS_URS_2024_01/711491877</t>
  </si>
  <si>
    <t>510</t>
  </si>
  <si>
    <t>998711101</t>
  </si>
  <si>
    <t>Přesun hmot tonážní pro izolace proti vodě, vlhkosti a plynům v objektech v do 6 m</t>
  </si>
  <si>
    <t>236557048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</si>
  <si>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</si>
  <si>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</si>
  <si>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511</t>
  </si>
  <si>
    <t>998711102</t>
  </si>
  <si>
    <t>Přesun hmot tonážní pro izolace proti vodě, vlhkosti a plynům v objektech v přes 6 do 12 m</t>
  </si>
  <si>
    <t>-388871733</t>
  </si>
  <si>
    <t>Přesun hmot pro izolace proti vodě, vlhkosti a plynům stanovený z hmotnosti přesunovaného materiálu vodorovná dopravní vzdálenost do 50 m základní v objektech výšky přes 6 do 12 m</t>
  </si>
  <si>
    <t>https://podminky.urs.cz/item/CS_URS_2024_01/998711102</t>
  </si>
  <si>
    <t>512</t>
  </si>
  <si>
    <t>998711121</t>
  </si>
  <si>
    <t>Přesun hmot tonážní pro izolace proti vodě, vlhkosti a plynům ruční v objektech v do 6 m</t>
  </si>
  <si>
    <t>-1253274333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</si>
  <si>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</si>
  <si>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https://podminky.urs.cz/item/CS_URS_2024_01/998711121</t>
  </si>
  <si>
    <t>513</t>
  </si>
  <si>
    <t>998711122</t>
  </si>
  <si>
    <t>Přesun hmot tonážní pro izolace proti vodě, vlhkosti a plynům ruční v objektech v přes 6 do 12 m</t>
  </si>
  <si>
    <t>-112503824</t>
  </si>
  <si>
    <t>Přesun hmot pro izolace proti vodě, vlhkosti a plynům stanovený z hmotnosti přesunovaného materiálu vodorovná dopravní vzdálenost do 50 m ruční (bez užití mechanizace) v objektech výšky přes 6 do 12 m</t>
  </si>
  <si>
    <t>https://podminky.urs.cz/item/CS_URS_2024_01/998711122</t>
  </si>
  <si>
    <t>764</t>
  </si>
  <si>
    <t>Konstrukce klempířské</t>
  </si>
  <si>
    <t>514</t>
  </si>
  <si>
    <t>764001121</t>
  </si>
  <si>
    <t>Montáž dilatační připojovací lišty rš do 100 mm</t>
  </si>
  <si>
    <t>1450052713</t>
  </si>
  <si>
    <t>Montáž dilatační lišty připojovací, rozvinuté šířky do 100 mm</t>
  </si>
  <si>
    <t>https://podminky.urs.cz/item/CS_URS_2024_01/764001121</t>
  </si>
  <si>
    <t>515</t>
  </si>
  <si>
    <t>13814183</t>
  </si>
  <si>
    <t>plech hladký Pz jakost EN 10143 tl 0,55mm tabule</t>
  </si>
  <si>
    <t>-432636076</t>
  </si>
  <si>
    <t>516</t>
  </si>
  <si>
    <t>764001801</t>
  </si>
  <si>
    <t>Demontáž podkladního plechu do suti</t>
  </si>
  <si>
    <t>-1336139934</t>
  </si>
  <si>
    <t>Demontáž klempířských konstrukcí podkladního plechu do suti</t>
  </si>
  <si>
    <t>https://podminky.urs.cz/item/CS_URS_2024_01/764001801</t>
  </si>
  <si>
    <t>517</t>
  </si>
  <si>
    <t>764001811</t>
  </si>
  <si>
    <t>Demontáž dilatační lišty do suti</t>
  </si>
  <si>
    <t>1464890348</t>
  </si>
  <si>
    <t>Demontáž klempířských konstrukcí dilatační lišty do suti</t>
  </si>
  <si>
    <t>https://podminky.urs.cz/item/CS_URS_2024_01/764001811</t>
  </si>
  <si>
    <t>518</t>
  </si>
  <si>
    <t>764001821</t>
  </si>
  <si>
    <t>Demontáž krytiny ze svitků nebo tabulí do suti</t>
  </si>
  <si>
    <t>-1237937101</t>
  </si>
  <si>
    <t>Demontáž klempířských konstrukcí krytiny ze svitků nebo tabulí do suti</t>
  </si>
  <si>
    <t>https://podminky.urs.cz/item/CS_URS_2024_01/764001821</t>
  </si>
  <si>
    <t>519</t>
  </si>
  <si>
    <t>764011421</t>
  </si>
  <si>
    <t>Dilatační připojovací lišta z Pz plechu včetně tmelení rš 100 mm</t>
  </si>
  <si>
    <t>1816692253</t>
  </si>
  <si>
    <t>Dilatační lišta z pozinkovaného plechu připojovací, včetně tmelení rš 100 mm</t>
  </si>
  <si>
    <t>https://podminky.urs.cz/item/CS_URS_2024_01/764011421</t>
  </si>
  <si>
    <t>520</t>
  </si>
  <si>
    <t>764011620</t>
  </si>
  <si>
    <t>Dilatační připojovací lišta z Pz s povrchovou úpravou včetně tmelení rš 80 mm</t>
  </si>
  <si>
    <t>-1659770809</t>
  </si>
  <si>
    <t>Dilatační lišta z pozinkovaného plechu s povrchovou úpravou připojovací, včetně tmelení rš 80 mm</t>
  </si>
  <si>
    <t>https://podminky.urs.cz/item/CS_URS_2024_01/764011620</t>
  </si>
  <si>
    <t>521</t>
  </si>
  <si>
    <t>764051414</t>
  </si>
  <si>
    <t>Podkladní plech z nerezového plechu rš 330 mm</t>
  </si>
  <si>
    <t>673134038</t>
  </si>
  <si>
    <t>https://podminky.urs.cz/item/CS_URS_2024_01/764051414</t>
  </si>
  <si>
    <t>522</t>
  </si>
  <si>
    <t>764051415</t>
  </si>
  <si>
    <t>Podkladní plech z nerezového plechu rš 400 mm</t>
  </si>
  <si>
    <t>-2068330571</t>
  </si>
  <si>
    <t>https://podminky.urs.cz/item/CS_URS_2024_01/764051415</t>
  </si>
  <si>
    <t>523</t>
  </si>
  <si>
    <t>13756626</t>
  </si>
  <si>
    <t>plech nerezový tl 1mm tabule</t>
  </si>
  <si>
    <t>1159998529</t>
  </si>
  <si>
    <t>524</t>
  </si>
  <si>
    <t>764101143</t>
  </si>
  <si>
    <t>Montáž krytiny střechy rovné z taškových tabulí sklonu přes 30 do 60°</t>
  </si>
  <si>
    <t>-922258313</t>
  </si>
  <si>
    <t>Montáž krytiny z plechu s úpravou u okapů, prostupů a výčnělků střechy rovné z taškových tabulí, sklon střechy přes 30 do 60°</t>
  </si>
  <si>
    <t>https://podminky.urs.cz/item/CS_URS_2024_01/764101143</t>
  </si>
  <si>
    <t>525</t>
  </si>
  <si>
    <t>60511109</t>
  </si>
  <si>
    <t>řezivo jehličnaté smrk, borovice š přes 80mm tl 24mm dl 2-3m</t>
  </si>
  <si>
    <t>-1474037177</t>
  </si>
  <si>
    <t>526</t>
  </si>
  <si>
    <t>764212635</t>
  </si>
  <si>
    <t>Oplechování štítu závětrnou lištou z Pz s povrchovou úpravou rš 400 mm</t>
  </si>
  <si>
    <t>1815750520</t>
  </si>
  <si>
    <t>Oplechování střešních prvků z pozinkovaného plechu s povrchovou úpravou štítu závětrnou lištou rš 400 mm</t>
  </si>
  <si>
    <t>https://podminky.urs.cz/item/CS_URS_2024_01/764212635</t>
  </si>
  <si>
    <t>527</t>
  </si>
  <si>
    <t>998764101</t>
  </si>
  <si>
    <t>Přesun hmot tonážní pro konstrukce klempířské v objektech v do 6 m</t>
  </si>
  <si>
    <t>1168341907</t>
  </si>
  <si>
    <t>Přesun hmot pro konstrukce klempířské stanovený z hmotnosti přesunovaného materiálu vodorovná dopravní vzdálenost do 50 m základní v objektech výšky do 6 m</t>
  </si>
  <si>
    <t>https://podminky.urs.cz/item/CS_URS_2024_01/998764101</t>
  </si>
  <si>
    <t>767</t>
  </si>
  <si>
    <t>Konstrukce zámečnické</t>
  </si>
  <si>
    <t>528</t>
  </si>
  <si>
    <t>767590110</t>
  </si>
  <si>
    <t>Montáž podlahového roštu svařovaného</t>
  </si>
  <si>
    <t>-340113620</t>
  </si>
  <si>
    <t>Montáž podlahových konstrukcí podlahových roštů, podlah připevněných svařováním</t>
  </si>
  <si>
    <t>https://podminky.urs.cz/item/CS_URS_2024_01/767590110</t>
  </si>
  <si>
    <t>529</t>
  </si>
  <si>
    <t>55347008</t>
  </si>
  <si>
    <t>rošt podlahový lisovaný žárově zinkovaný velikost 30/2mm 1200x1000mm</t>
  </si>
  <si>
    <t>1897931118</t>
  </si>
  <si>
    <t>530</t>
  </si>
  <si>
    <t>767590190</t>
  </si>
  <si>
    <t>Příplatek k montáži podlahového roštu za vyřezání a úpravu otvoru v podlaze</t>
  </si>
  <si>
    <t>-1406403897</t>
  </si>
  <si>
    <t>Montáž podlahových konstrukcí podlahových roštů, podlah připevněných Příplatek k cenám za vyřezání a úpravu otvoru</t>
  </si>
  <si>
    <t>https://podminky.urs.cz/item/CS_URS_2024_01/767590190</t>
  </si>
  <si>
    <t>531</t>
  </si>
  <si>
    <t>767590192</t>
  </si>
  <si>
    <t>Příplatek k montáži podlahového roštu za úpravu roštu ( krácení )</t>
  </si>
  <si>
    <t>1273130813</t>
  </si>
  <si>
    <t>Montáž podlahových konstrukcí podlahových roštů, podlah připevněných Příplatek k cenám za úpravu roštů (krácení)</t>
  </si>
  <si>
    <t>https://podminky.urs.cz/item/CS_URS_2024_01/767590192</t>
  </si>
  <si>
    <t>532</t>
  </si>
  <si>
    <t>767991911</t>
  </si>
  <si>
    <t>Opravy zámečnických konstrukcí ostatní - samostatné svařování</t>
  </si>
  <si>
    <t>-441929382</t>
  </si>
  <si>
    <t>Ostatní opravy svařováním</t>
  </si>
  <si>
    <t>https://podminky.urs.cz/item/CS_URS_2024_01/767991911</t>
  </si>
  <si>
    <t>533</t>
  </si>
  <si>
    <t>767991912</t>
  </si>
  <si>
    <t>Opravy zámečnických konstrukcí ostatní - samostatné řezání plamenem</t>
  </si>
  <si>
    <t>-1183607299</t>
  </si>
  <si>
    <t>Ostatní opravy řezání plamenem</t>
  </si>
  <si>
    <t>https://podminky.urs.cz/item/CS_URS_2024_01/767991912</t>
  </si>
  <si>
    <t>534</t>
  </si>
  <si>
    <t>998767101</t>
  </si>
  <si>
    <t>Přesun hmot tonážní pro zámečnické konstrukce v objektech v do 6 m</t>
  </si>
  <si>
    <t>-205675794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</si>
  <si>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</si>
  <si>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</si>
  <si>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535</t>
  </si>
  <si>
    <t>998767121</t>
  </si>
  <si>
    <t>Přesun hmot tonážní pro zámečnické konstrukce ruční v objektech v do 6 m</t>
  </si>
  <si>
    <t>-301677694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</si>
  <si>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</si>
  <si>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</si>
  <si>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771</t>
  </si>
  <si>
    <t>Podlahy z dlaždic</t>
  </si>
  <si>
    <t>536</t>
  </si>
  <si>
    <t>771121011</t>
  </si>
  <si>
    <t>Nátěr penetrační na podlahu</t>
  </si>
  <si>
    <t>-643510722</t>
  </si>
  <si>
    <t>Příprava podkladu před provedením dlažby nátěr penetrační na podlahu</t>
  </si>
  <si>
    <t>https://podminky.urs.cz/item/CS_URS_2024_01/771121011</t>
  </si>
  <si>
    <t>537</t>
  </si>
  <si>
    <t>771571112</t>
  </si>
  <si>
    <t>Montáž podlah z keramických dlaždic hladkých do malty přes 6 do 9 ks/m2</t>
  </si>
  <si>
    <t>-1482255044</t>
  </si>
  <si>
    <t>Montáž podlah z dlaždic keramických kladených do malty kladených do malty, tloušťky do 10 mm hladkých přes 6 do 9 ks/ m2</t>
  </si>
  <si>
    <t>https://podminky.urs.cz/item/CS_URS_2024_01/771571112</t>
  </si>
  <si>
    <t>538</t>
  </si>
  <si>
    <t>59761172</t>
  </si>
  <si>
    <t>dlažba keramická slinutá mrazuvzdorná R12/B povrch reliéfní/hladký tl do 10mm přes 9 do 12ks/m2</t>
  </si>
  <si>
    <t>-159051369</t>
  </si>
  <si>
    <t>539</t>
  </si>
  <si>
    <t>771571810</t>
  </si>
  <si>
    <t>Demontáž podlah z dlaždic keramických kladených do malty</t>
  </si>
  <si>
    <t>-1601718612</t>
  </si>
  <si>
    <t>https://podminky.urs.cz/item/CS_URS_2024_01/771571810</t>
  </si>
  <si>
    <t>540</t>
  </si>
  <si>
    <t>771571912</t>
  </si>
  <si>
    <t>Výměna dlaždice keramické kladené do malty velikosti do 9 ks/m2</t>
  </si>
  <si>
    <t>-905166882</t>
  </si>
  <si>
    <t>Výměna keramické dlaždice kladené do malty velikosti do 9 ks/m2</t>
  </si>
  <si>
    <t>https://podminky.urs.cz/item/CS_URS_2024_01/771571912</t>
  </si>
  <si>
    <t>541</t>
  </si>
  <si>
    <t>771573112</t>
  </si>
  <si>
    <t>Montáž podlah keramických hladkých lepených cementovým standardním lepidlem přes 6 do 9 ks/m2</t>
  </si>
  <si>
    <t>-1785063620</t>
  </si>
  <si>
    <t>Montáž podlah z dlaždic keramických lepených cementovým standardním lepidlem hladkých, tloušťky do 10 mm přes 6 do 9 ks/m2</t>
  </si>
  <si>
    <t>https://podminky.urs.cz/item/CS_URS_2024_01/771573112</t>
  </si>
  <si>
    <t>542</t>
  </si>
  <si>
    <t>771573810</t>
  </si>
  <si>
    <t>Demontáž podlah z dlaždic keramických lepených</t>
  </si>
  <si>
    <t>57840350</t>
  </si>
  <si>
    <t>https://podminky.urs.cz/item/CS_URS_2024_01/771573810</t>
  </si>
  <si>
    <t>543</t>
  </si>
  <si>
    <t>771573912</t>
  </si>
  <si>
    <t>Výměna dlaždice keramické lepené velikosti přes 6 do 9 ks/m2</t>
  </si>
  <si>
    <t>2098085911</t>
  </si>
  <si>
    <t>Výměna keramické dlaždice lepené velikosti přes 6 do 9 ks/m2</t>
  </si>
  <si>
    <t>https://podminky.urs.cz/item/CS_URS_2024_01/771573912</t>
  </si>
  <si>
    <t>544</t>
  </si>
  <si>
    <t>771574905</t>
  </si>
  <si>
    <t>Oprava spárování podlah z dlaždic keramických přes 6 do 9 ks/m2</t>
  </si>
  <si>
    <t>1119175217</t>
  </si>
  <si>
    <t>Oprava spárování podlah z dlaždic keramických včetně vyškrabání a vymytí spár přes 6 do 9 ks/m2</t>
  </si>
  <si>
    <t>https://podminky.urs.cz/item/CS_URS_2024_01/771574905</t>
  </si>
  <si>
    <t>545</t>
  </si>
  <si>
    <t>771577911</t>
  </si>
  <si>
    <t>Příplatek k opravě spárování podlah z dlaždic keramických za plochu do 5 m2</t>
  </si>
  <si>
    <t>1958484445</t>
  </si>
  <si>
    <t>Oprava spárování podlah z dlaždic keramických Příplatek k cenám za plochu do 5 m2 jednotlivě</t>
  </si>
  <si>
    <t>https://podminky.urs.cz/item/CS_URS_2024_01/771577911</t>
  </si>
  <si>
    <t>546</t>
  </si>
  <si>
    <t>771577914</t>
  </si>
  <si>
    <t>Příplatek k opravě spárování podlah z dlaždic keramických za spárování tmelem dvousložkovým</t>
  </si>
  <si>
    <t>952583929</t>
  </si>
  <si>
    <t>Oprava spárování podlah z dlaždic keramických Příplatek k cenám za dvousložkový spárovací tmel</t>
  </si>
  <si>
    <t>https://podminky.urs.cz/item/CS_URS_2024_01/771577914</t>
  </si>
  <si>
    <t>547</t>
  </si>
  <si>
    <t>771591184</t>
  </si>
  <si>
    <t>Pracnější řezání podlah z dlaždic keramických rovné</t>
  </si>
  <si>
    <t>-956825638</t>
  </si>
  <si>
    <t>Podlahy - dokončovací práce pracnější řezání dlaždic keramických rovné</t>
  </si>
  <si>
    <t>https://podminky.urs.cz/item/CS_URS_2024_01/771591184</t>
  </si>
  <si>
    <t>548</t>
  </si>
  <si>
    <t>998771101</t>
  </si>
  <si>
    <t>Přesun hmot tonážní pro podlahy z dlaždic v objektech v do 6 m</t>
  </si>
  <si>
    <t>-835262228</t>
  </si>
  <si>
    <t>Přesun hmot pro podlahy z dlaždic stanovený z hmotnosti přesunovaného materiálu vodorovná dopravní vzdálenost do 50 m základní v objektech výšky do 6 m</t>
  </si>
  <si>
    <t>https://podminky.urs.cz/item/CS_URS_2024_01/998771101</t>
  </si>
  <si>
    <t>549</t>
  </si>
  <si>
    <t>998771121</t>
  </si>
  <si>
    <t>Přesun hmot tonážní pro podlahy z dlaždic ruční v objektech v do 6 m</t>
  </si>
  <si>
    <t>-394660531</t>
  </si>
  <si>
    <t>Přesun hmot pro podlahy z dlaždic stanovený z hmotnosti přesunovaného materiálu vodorovná dopravní vzdálenost do 50 m ruční (bez užití mechanizace) v objektech výšky do 6 m</t>
  </si>
  <si>
    <t>https://podminky.urs.cz/item/CS_URS_2024_01/998771121</t>
  </si>
  <si>
    <t>777</t>
  </si>
  <si>
    <t>Podlahy lité</t>
  </si>
  <si>
    <t>550</t>
  </si>
  <si>
    <t>777111111</t>
  </si>
  <si>
    <t>Vysátí podkladu před provedením lité podlahy</t>
  </si>
  <si>
    <t>1401688902</t>
  </si>
  <si>
    <t>Příprava podkladu před provedením litých podlah vysátí</t>
  </si>
  <si>
    <t>https://podminky.urs.cz/item/CS_URS_2024_01/777111111</t>
  </si>
  <si>
    <t>551</t>
  </si>
  <si>
    <t>777131205</t>
  </si>
  <si>
    <t>Penetrační epoxidový nátěr schodišťových stupňů na podklad z čerstvého betonu</t>
  </si>
  <si>
    <t>861447588</t>
  </si>
  <si>
    <t>Penetrační nátěr schodišťových stupňů epoxidový na podklad z čerstvého betonu</t>
  </si>
  <si>
    <t>https://podminky.urs.cz/item/CS_URS_2024_01/777131205</t>
  </si>
  <si>
    <t>552</t>
  </si>
  <si>
    <t>777131221</t>
  </si>
  <si>
    <t>Prosyp penetračních nátěrů podkladu schodišťových stupňů pískem v množství do 0,5 kg/m2</t>
  </si>
  <si>
    <t>-600254065</t>
  </si>
  <si>
    <t>Penetrační nátěr prosyp penetračních nátěrů schodišťových stupňů pískem do 0,5 kg/m2</t>
  </si>
  <si>
    <t>https://podminky.urs.cz/item/CS_URS_2024_01/777131221</t>
  </si>
  <si>
    <t>553</t>
  </si>
  <si>
    <t>55347072</t>
  </si>
  <si>
    <t>rošt podlahový svařovaný žárově zinkovaný velikost 40/3mm 500x1000mm</t>
  </si>
  <si>
    <t>668146323</t>
  </si>
  <si>
    <t>554</t>
  </si>
  <si>
    <t>777211212</t>
  </si>
  <si>
    <t>Podlahy z epoxidové pryskyřice a oblázků mramorových frakce 4 až 7 mm tl. 14 mm</t>
  </si>
  <si>
    <t>1482261433</t>
  </si>
  <si>
    <t>Podlahy z epoxidové pryskyřice a oblázků (kamenný koberec) mramorových frakce 4 až 7 mm, tl. 14 mm</t>
  </si>
  <si>
    <t>https://podminky.urs.cz/item/CS_URS_2024_01/777211212</t>
  </si>
  <si>
    <t>555</t>
  </si>
  <si>
    <t>777211711</t>
  </si>
  <si>
    <t>Plnící tmel pro vytvoření nepropustného povrchu</t>
  </si>
  <si>
    <t>-728574998</t>
  </si>
  <si>
    <t>Podlahy z epoxidové pryskyřice a oblázků (kamenný koberec) ostatní práce plnící tmel pro vytvoření nepropustného povrchu</t>
  </si>
  <si>
    <t>https://podminky.urs.cz/item/CS_URS_2024_01/777211711</t>
  </si>
  <si>
    <t>556</t>
  </si>
  <si>
    <t>777211713</t>
  </si>
  <si>
    <t>Nátěr pro vytvoření protiskluzového povrchu</t>
  </si>
  <si>
    <t>-1896513683</t>
  </si>
  <si>
    <t>Podlahy z epoxidové pryskyřice a oblázků (kamenný koberec) ostatní práce nátěr pro vytvoření protiskluzového povrchu</t>
  </si>
  <si>
    <t>https://podminky.urs.cz/item/CS_URS_2024_01/777211713</t>
  </si>
  <si>
    <t>557</t>
  </si>
  <si>
    <t>777312013</t>
  </si>
  <si>
    <t>Podlahy z epoxidové pryskyřice a oblázků frakce 2 až 5 mm křemičitých na stupnice šířky do 300 mm</t>
  </si>
  <si>
    <t>-664719147</t>
  </si>
  <si>
    <t>Podlahy na schodišťové stupně z epoxidové pryskyřice a oblázků (kamenný koberec) křemičitých frakce 2 až 5 mm stupnice, šířky do 300 mm</t>
  </si>
  <si>
    <t>https://podminky.urs.cz/item/CS_URS_2024_01/777312013</t>
  </si>
  <si>
    <t>558</t>
  </si>
  <si>
    <t>59054146</t>
  </si>
  <si>
    <t>profil schodový protiskluzový ušlechtilá ocel V2A R10 V6 16x1000mm</t>
  </si>
  <si>
    <t>-1937015760</t>
  </si>
  <si>
    <t>559</t>
  </si>
  <si>
    <t>777312023</t>
  </si>
  <si>
    <t>Podlahy z epoxidové pryskyřice a oblázků frakce 2 až 5 mm křemičitých na postupnice výšky do 200 mm</t>
  </si>
  <si>
    <t>-280211732</t>
  </si>
  <si>
    <t>Podlahy na schodišťové stupně z epoxidové pryskyřice a oblázků (kamenný koberec) křemičitých frakce 2 až 5 mm podstupnice, výšky do 200 mm</t>
  </si>
  <si>
    <t>https://podminky.urs.cz/item/CS_URS_2024_01/777312023</t>
  </si>
  <si>
    <t>560</t>
  </si>
  <si>
    <t>777313153</t>
  </si>
  <si>
    <t>Nátěr pro vytvoření protiskluzového povrchu schodišť stupnice šířky do 300 mm</t>
  </si>
  <si>
    <t>-1235627980</t>
  </si>
  <si>
    <t>Podlahy na schodišťové stupně z epoxidové pryskyřice a oblázků (kamenný koberec) ostatní práce nátěr pro vytvoření protiskluzového povrchu schodišť stupnice, šířky do 300 mm</t>
  </si>
  <si>
    <t>https://podminky.urs.cz/item/CS_URS_2024_01/777313153</t>
  </si>
  <si>
    <t>561</t>
  </si>
  <si>
    <t>777313163</t>
  </si>
  <si>
    <t>Nátěr pro vytvoření protiskluzového povrchu schodišť podstupnice výšky do 200 mm</t>
  </si>
  <si>
    <t>-1901459958</t>
  </si>
  <si>
    <t>Podlahy na schodišťové stupně z epoxidové pryskyřice a oblázků (kamenný koberec) ostatní práce nátěr pro vytvoření protiskluzového povrchu schodišť podstupnice, výšky do 200 mm</t>
  </si>
  <si>
    <t>https://podminky.urs.cz/item/CS_URS_2024_01/777313163</t>
  </si>
  <si>
    <t>562</t>
  </si>
  <si>
    <t>777511107</t>
  </si>
  <si>
    <t>Protiskluzná úprava prosyp krycí stěrky lité podlahy pískem</t>
  </si>
  <si>
    <t>1830074677</t>
  </si>
  <si>
    <t>Krycí stěrka dekorativní polyuretanová, tloušťky protiskluzná úprava prosyp pískem</t>
  </si>
  <si>
    <t>https://podminky.urs.cz/item/CS_URS_2024_01/777511107</t>
  </si>
  <si>
    <t>563</t>
  </si>
  <si>
    <t>777521105</t>
  </si>
  <si>
    <t>Krycí polyuretanová stěrka tloušťky do 3 mm dekorativní lité podlahy</t>
  </si>
  <si>
    <t>607699520</t>
  </si>
  <si>
    <t>Krycí stěrka dekorativní polyuretanová, tloušťky přes 2 do 3 mm</t>
  </si>
  <si>
    <t>https://podminky.urs.cz/item/CS_URS_2024_01/777521105</t>
  </si>
  <si>
    <t>564</t>
  </si>
  <si>
    <t>998777101</t>
  </si>
  <si>
    <t>Přesun hmot tonážní pro podlahy lité v objektech v do 6 m</t>
  </si>
  <si>
    <t>-950504272</t>
  </si>
  <si>
    <t>Přesun hmot pro podlahy lité stanovený z hmotnosti přesunovaného materiálu vodorovná dopravní vzdálenost do 50 m základní v objektech výšky do 6 m</t>
  </si>
  <si>
    <t>https://podminky.urs.cz/item/CS_URS_2024_01/998777101</t>
  </si>
  <si>
    <t>565</t>
  </si>
  <si>
    <t>998777121</t>
  </si>
  <si>
    <t>Přesun hmot tonážní pro podlahy lité ruční v objektech v do 6 m</t>
  </si>
  <si>
    <t>444657115</t>
  </si>
  <si>
    <t>Přesun hmot pro podlahy lité stanovený z hmotnosti přesunovaného materiálu vodorovná dopravní vzdálenost do 50 m ruční (bez užití mechanizace) v objektech výšky do 6 m</t>
  </si>
  <si>
    <t>https://podminky.urs.cz/item/CS_URS_2024_01/998777121</t>
  </si>
  <si>
    <t>781</t>
  </si>
  <si>
    <t>Dokončovací práce - obklady</t>
  </si>
  <si>
    <t>566</t>
  </si>
  <si>
    <t>781473111</t>
  </si>
  <si>
    <t>Montáž obkladů keramických hladkých lepených cementovým standardním lepidlem přes 6 do 9 ks/m2</t>
  </si>
  <si>
    <t>-1129338109</t>
  </si>
  <si>
    <t>Montáž keramických obkladů stěn lepených cementovým standardním lepidlem hladkých přes 6 do 9 ks/m2</t>
  </si>
  <si>
    <t>https://podminky.urs.cz/item/CS_URS_2024_01/781473111</t>
  </si>
  <si>
    <t>567</t>
  </si>
  <si>
    <t>781473810</t>
  </si>
  <si>
    <t>Demontáž obkladů z obkladaček keramických lepených</t>
  </si>
  <si>
    <t>219239396</t>
  </si>
  <si>
    <t>Demontáž obkladů z dlaždic keramických lepených</t>
  </si>
  <si>
    <t>https://podminky.urs.cz/item/CS_URS_2024_01/781473810</t>
  </si>
  <si>
    <t>568</t>
  </si>
  <si>
    <t>781474111</t>
  </si>
  <si>
    <t>Montáž obkladů keramických hladkých lepených cementovým flexibilním lepidlem přes 6 do 9 ks/m2</t>
  </si>
  <si>
    <t>653709762</t>
  </si>
  <si>
    <t>Montáž keramických obkladů stěn lepených cementovým flexibilním lepidlem hladkých přes 6 do 9 ks/m2</t>
  </si>
  <si>
    <t>https://podminky.urs.cz/item/CS_URS_2024_01/781474111</t>
  </si>
  <si>
    <t>569</t>
  </si>
  <si>
    <t>59761708</t>
  </si>
  <si>
    <t>obklad keramický nemrazuvzdorný povrch hladký/lesklý tl do 10mm přes 6 do 9ks/m2</t>
  </si>
  <si>
    <t>-1071704830</t>
  </si>
  <si>
    <t>VV</t>
  </si>
  <si>
    <t>10,9090909090909*1,1 'Přepočtené koeficientem množství</t>
  </si>
  <si>
    <t>570</t>
  </si>
  <si>
    <t>781491813</t>
  </si>
  <si>
    <t>Odstranění profilu dilatačního</t>
  </si>
  <si>
    <t>804829111</t>
  </si>
  <si>
    <t>Odstranění obkladů - ostatní prvky profily dilatační</t>
  </si>
  <si>
    <t>https://podminky.urs.cz/item/CS_URS_2024_01/781491813</t>
  </si>
  <si>
    <t>571</t>
  </si>
  <si>
    <t>781491815</t>
  </si>
  <si>
    <t>Odstranění profilu ukončovacího</t>
  </si>
  <si>
    <t>206458861</t>
  </si>
  <si>
    <t>Odstranění obkladů - ostatní prvky profily ukončovací</t>
  </si>
  <si>
    <t>https://podminky.urs.cz/item/CS_URS_2024_01/781491815</t>
  </si>
  <si>
    <t>572</t>
  </si>
  <si>
    <t>781492231</t>
  </si>
  <si>
    <t>Montáž profilů dilatačních lepených flexibilním cementovým lepidlem</t>
  </si>
  <si>
    <t>-1882199321</t>
  </si>
  <si>
    <t>Obklad - dokončující práce montáž profilu lepeného flexibilním cementovým lepidlem dilatačního</t>
  </si>
  <si>
    <t>https://podminky.urs.cz/item/CS_URS_2024_01/781492231</t>
  </si>
  <si>
    <t>573</t>
  </si>
  <si>
    <t>28342001</t>
  </si>
  <si>
    <t>lišta ukončovací z PVC 8mm</t>
  </si>
  <si>
    <t>-142452516</t>
  </si>
  <si>
    <t>9,52380952380952*1,05 'Přepočtené koeficientem množství</t>
  </si>
  <si>
    <t>574</t>
  </si>
  <si>
    <t>781492351</t>
  </si>
  <si>
    <t>Montáž profilů ukončovacích lepených flexibilním cementovým rychletuhnoucím lepidlem</t>
  </si>
  <si>
    <t>2028851654</t>
  </si>
  <si>
    <t>Obklad - dokončující práce montáž profilu lepeného flexibilním cementovým rychletuhnoucím lepidlem ukončovacího</t>
  </si>
  <si>
    <t>https://podminky.urs.cz/item/CS_URS_2024_01/781492351</t>
  </si>
  <si>
    <t>575</t>
  </si>
  <si>
    <t>781495116</t>
  </si>
  <si>
    <t>Spárování vnitřních obkladů epoxidem</t>
  </si>
  <si>
    <t>-1232998334</t>
  </si>
  <si>
    <t>Obklad - dokončující práce ostatní práce spárování epoxidem</t>
  </si>
  <si>
    <t>https://podminky.urs.cz/item/CS_URS_2024_01/781495116</t>
  </si>
  <si>
    <t>576</t>
  </si>
  <si>
    <t>781739191</t>
  </si>
  <si>
    <t>Příplatek k montáži obkladů vnějších z obkladaček nebo obkladových pásků cihelných za plochu do 10 m2</t>
  </si>
  <si>
    <t>-1948391468</t>
  </si>
  <si>
    <t>Montáž obkladů vnějších stěn z obkladaček nebo obkladových pásků cihelných Příplatek k cenám za plochu do 10 m2 jednotlivě</t>
  </si>
  <si>
    <t>https://podminky.urs.cz/item/CS_URS_2024_01/781739191</t>
  </si>
  <si>
    <t>577</t>
  </si>
  <si>
    <t>781739195</t>
  </si>
  <si>
    <t>Příplatek k montáži obkladů vnějších z obkladaček nebo obkladových pásků cihelných za spárování bílým cementem</t>
  </si>
  <si>
    <t>-1762329966</t>
  </si>
  <si>
    <t>Montáž obkladů vnějších stěn z obkladaček nebo obkladových pásků cihelných Příplatek k cenám za spárování cement bílý</t>
  </si>
  <si>
    <t>https://podminky.urs.cz/item/CS_URS_2024_01/781739195</t>
  </si>
  <si>
    <t>578</t>
  </si>
  <si>
    <t>781774112</t>
  </si>
  <si>
    <t>-878538233</t>
  </si>
  <si>
    <t>https://podminky.urs.cz/item/CS_URS_2024_01/781774112</t>
  </si>
  <si>
    <t>579</t>
  </si>
  <si>
    <t>781774113</t>
  </si>
  <si>
    <t>Montáž obkladů keramických hladkých lepených cementovým flexibilním lepidlem přes 9 do 12 ks/m2</t>
  </si>
  <si>
    <t>2050551884</t>
  </si>
  <si>
    <t>Montáž keramických obkladů stěn lepených cementovým flexibilním lepidlem hladkých přes 9 do 12 ks/m2</t>
  </si>
  <si>
    <t>https://podminky.urs.cz/item/CS_URS_2024_01/781774113</t>
  </si>
  <si>
    <t>580</t>
  </si>
  <si>
    <t>998781101</t>
  </si>
  <si>
    <t>Přesun hmot tonážní pro obklady keramické v objektech v do 6 m</t>
  </si>
  <si>
    <t>-995458417</t>
  </si>
  <si>
    <t>Přesun hmot pro obklady keramické stanovený z hmotnosti přesunovaného materiálu vodorovná dopravní vzdálenost do 50 m základní v objektech výšky do 6 m</t>
  </si>
  <si>
    <t>https://podminky.urs.cz/item/CS_URS_2024_01/998781101</t>
  </si>
  <si>
    <t>581</t>
  </si>
  <si>
    <t>998781121</t>
  </si>
  <si>
    <t>Přesun hmot tonážní pro obklady keramické ruční v objektech v do 6 m</t>
  </si>
  <si>
    <t>1570783696</t>
  </si>
  <si>
    <t>Přesun hmot pro obklady keramické stanovený z hmotnosti přesunovaného materiálu vodorovná dopravní vzdálenost do 50 m ruční (bez užití mechanizace) v objektech výšky do 6 m</t>
  </si>
  <si>
    <t>https://podminky.urs.cz/item/CS_URS_2024_01/998781121</t>
  </si>
  <si>
    <t>783</t>
  </si>
  <si>
    <t>Dokončovací práce - nátěry</t>
  </si>
  <si>
    <t>582</t>
  </si>
  <si>
    <t>783009401</t>
  </si>
  <si>
    <t>Bezpečnostní šrafování stěn nebo svislých ploch rovných</t>
  </si>
  <si>
    <t>-1828746618</t>
  </si>
  <si>
    <t>https://podminky.urs.cz/item/CS_URS_2024_01/783009401</t>
  </si>
  <si>
    <t>583</t>
  </si>
  <si>
    <t>783009421</t>
  </si>
  <si>
    <t>Bezpečnostní šrafování stěnových nebo podlahových hran</t>
  </si>
  <si>
    <t>-721298264</t>
  </si>
  <si>
    <t>Bezpečnostní šrafování rohových hran stěnových nebo podlahových</t>
  </si>
  <si>
    <t>https://podminky.urs.cz/item/CS_URS_2024_01/783009421</t>
  </si>
  <si>
    <t>584</t>
  </si>
  <si>
    <t>783223121</t>
  </si>
  <si>
    <t>Napouštěcí dvojnásobný akrylátový biocidní nátěr tesařských konstrukcí zabudovaných do konstrukce</t>
  </si>
  <si>
    <t>-758593486</t>
  </si>
  <si>
    <t>Preventivní napouštěcí nátěr tesařských prvků proti dřevokazným houbám, hmyzu a plísním zabudovaných do konstrukce dvojnásobný akrylátový</t>
  </si>
  <si>
    <t>https://podminky.urs.cz/item/CS_URS_2024_01/783223121</t>
  </si>
  <si>
    <t>585</t>
  </si>
  <si>
    <t>783301313</t>
  </si>
  <si>
    <t>Odmaštění zámečnických konstrukcí ředidlovým odmašťovačem</t>
  </si>
  <si>
    <t>1681924213</t>
  </si>
  <si>
    <t>Příprava podkladu zámečnických konstrukcí před provedením nátěru odmaštění odmašťovačem ředidlovým</t>
  </si>
  <si>
    <t>https://podminky.urs.cz/item/CS_URS_2024_01/783301313</t>
  </si>
  <si>
    <t>586</t>
  </si>
  <si>
    <t>783801601</t>
  </si>
  <si>
    <t>Očištění odstraňovačem graffiti hladkých ošetřených povrchů betonových, z desek na bázi dřeva</t>
  </si>
  <si>
    <t>292054072</t>
  </si>
  <si>
    <t>Očištění omítek odstraňovačem graffiti ošetřených ochrannými nátěry, povrchů hladkých betonových povrchů nebo povrchů z desek na bázi dřeva</t>
  </si>
  <si>
    <t>https://podminky.urs.cz/item/CS_URS_2024_01/783801601</t>
  </si>
  <si>
    <t>587</t>
  </si>
  <si>
    <t>783801611</t>
  </si>
  <si>
    <t>Očištění odstraňovačem graffiti ošetřených povrchů omítek stupně členitosti 1 a 2</t>
  </si>
  <si>
    <t>1941619961</t>
  </si>
  <si>
    <t>Očištění omítek odstraňovačem graffiti ošetřených ochrannými nátěry, povrchů hladkých omítek hladkých, zrnitých tenkovrstvých nebo štukových stupně členitosti 1 a 2</t>
  </si>
  <si>
    <t>https://podminky.urs.cz/item/CS_URS_2024_01/783801611</t>
  </si>
  <si>
    <t>588</t>
  </si>
  <si>
    <t>783801671</t>
  </si>
  <si>
    <t>Očištění odstraňovačem graffiti neošetřených povrchů omítek stupně členitosti 1 a 2</t>
  </si>
  <si>
    <t>171421391</t>
  </si>
  <si>
    <t>Očištění omítek odstraňovačem graffiti neošetřených ochrannými nátěry, povrchů hladkých omítek hladkých, zrnitých tenkovrstvých nebo štukových stupně členitosti 1 a 2</t>
  </si>
  <si>
    <t>https://podminky.urs.cz/item/CS_URS_2024_01/783801671</t>
  </si>
  <si>
    <t>589</t>
  </si>
  <si>
    <t>783826615</t>
  </si>
  <si>
    <t>Hydrofobizační transparentní silikonový nátěr omítek stupně členitosti 1 a 2</t>
  </si>
  <si>
    <t>-2010999703</t>
  </si>
  <si>
    <t>Hydrofobizační nátěr omítek silikonový, transparentní, povrchů hladkých omítek hladkých, zrnitých tenkovrstvých nebo štukových stupně členitosti 1 a 2</t>
  </si>
  <si>
    <t>https://podminky.urs.cz/item/CS_URS_2024_01/783826615</t>
  </si>
  <si>
    <t>590</t>
  </si>
  <si>
    <t>783827101</t>
  </si>
  <si>
    <t>Krycí jednonásobný akrylátový nátěr hladkých betonových povrchů</t>
  </si>
  <si>
    <t>2035230428</t>
  </si>
  <si>
    <t>Krycí (ochranný ) nátěr omítek jednonásobný hladkých betonových povrchů nebo povrchů z desek na bázi dřeva (dřevovláknitých apod.) akrylátový</t>
  </si>
  <si>
    <t>https://podminky.urs.cz/item/CS_URS_2024_01/783827101</t>
  </si>
  <si>
    <t>591</t>
  </si>
  <si>
    <t>783827121</t>
  </si>
  <si>
    <t>Krycí jednonásobný akrylátový nátěr omítek stupně členitosti 1 a 2</t>
  </si>
  <si>
    <t>-2112713427</t>
  </si>
  <si>
    <t>Krycí (ochranný ) nátěr omítek jednonásobný hladkých omítek hladkých, zrnitých tenkovrstvých nebo štukových stupně členitosti 1 a 2 akrylátový</t>
  </si>
  <si>
    <t>https://podminky.urs.cz/item/CS_URS_2024_01/783827121</t>
  </si>
  <si>
    <t>592</t>
  </si>
  <si>
    <t>783846523</t>
  </si>
  <si>
    <t>Antigraffiti nátěr trvalý do 100 cyklů odstranění graffiti omítek hladkých, zrnitých, štukových</t>
  </si>
  <si>
    <t>1831311822</t>
  </si>
  <si>
    <t>Antigraffiti preventivní nátěr omítek hladkých omítek hladkých, zrnitých tenkovrstvých nebo štukových trvalý pro opakované odstraňování graffiti v počtu do 100 cyklů</t>
  </si>
  <si>
    <t>https://podminky.urs.cz/item/CS_URS_2024_01/783846523</t>
  </si>
  <si>
    <t>784</t>
  </si>
  <si>
    <t>Dokončovací práce - malby a tapety</t>
  </si>
  <si>
    <t>593</t>
  </si>
  <si>
    <t>784111001</t>
  </si>
  <si>
    <t>Oprášení (ometení ) podkladu v místnostech v do 3,80 m</t>
  </si>
  <si>
    <t>1666179677</t>
  </si>
  <si>
    <t>Oprášení (ometení) podkladu v místnostech výšky do 3,80 m</t>
  </si>
  <si>
    <t>https://podminky.urs.cz/item/CS_URS_2024_01/784111001</t>
  </si>
  <si>
    <t>594</t>
  </si>
  <si>
    <t>784111007</t>
  </si>
  <si>
    <t>Oprášení (ometení ) podkladu na schodišti podlaží v do 3,80 m</t>
  </si>
  <si>
    <t>1051145295</t>
  </si>
  <si>
    <t>Oprášení (ometení) podkladu na schodišti o výšce podlaží do 3,80 m</t>
  </si>
  <si>
    <t>https://podminky.urs.cz/item/CS_URS_2024_01/784111007</t>
  </si>
  <si>
    <t>595</t>
  </si>
  <si>
    <t>784111011</t>
  </si>
  <si>
    <t>Obroušení podkladu omítnutého v místnostech v do 3,80 m</t>
  </si>
  <si>
    <t>-1852054129</t>
  </si>
  <si>
    <t>Obroušení podkladu omítky v místnostech výšky do 3,80 m</t>
  </si>
  <si>
    <t>https://podminky.urs.cz/item/CS_URS_2024_01/784111011</t>
  </si>
  <si>
    <t>596</t>
  </si>
  <si>
    <t>784111017</t>
  </si>
  <si>
    <t>Obroušení podkladu omítnutého na schodišti podlaží v do 3,80 m</t>
  </si>
  <si>
    <t>-1586386000</t>
  </si>
  <si>
    <t>Obroušení podkladu omítky na schodišti o výšce podlaží do 3,80 m</t>
  </si>
  <si>
    <t>https://podminky.urs.cz/item/CS_URS_2024_01/784111017</t>
  </si>
  <si>
    <t>597</t>
  </si>
  <si>
    <t>784111031</t>
  </si>
  <si>
    <t>Omytí podkladu v místnostech v do 3,80 m</t>
  </si>
  <si>
    <t>-757340499</t>
  </si>
  <si>
    <t>Omytí podkladu omytí v místnostech výšky do 3,80 m</t>
  </si>
  <si>
    <t>https://podminky.urs.cz/item/CS_URS_2024_01/784111031</t>
  </si>
  <si>
    <t>598</t>
  </si>
  <si>
    <t>784111037</t>
  </si>
  <si>
    <t>Omytí podkladu na schodišti podlaží v do 3,80 m</t>
  </si>
  <si>
    <t>602207110</t>
  </si>
  <si>
    <t>Omytí podkladu omytí na schodišti o výšce podlaží do 3,80 m</t>
  </si>
  <si>
    <t>https://podminky.urs.cz/item/CS_URS_2024_01/784111037</t>
  </si>
  <si>
    <t>599</t>
  </si>
  <si>
    <t>784121001</t>
  </si>
  <si>
    <t>Oškrabání malby v místnostech v do 3,80 m</t>
  </si>
  <si>
    <t>1326135111</t>
  </si>
  <si>
    <t>Oškrabání malby v místnostech výšky do 3,80 m</t>
  </si>
  <si>
    <t>https://podminky.urs.cz/item/CS_URS_2024_01/784121001</t>
  </si>
  <si>
    <t>600</t>
  </si>
  <si>
    <t>784121007</t>
  </si>
  <si>
    <t>Oškrabání malby na schodišti podlaží v do 3,80 m</t>
  </si>
  <si>
    <t>-555321322</t>
  </si>
  <si>
    <t>Oškrabání malby na schodišti o výšce podlaží do 3,80 m</t>
  </si>
  <si>
    <t>https://podminky.urs.cz/item/CS_URS_2024_01/784121007</t>
  </si>
  <si>
    <t>601</t>
  </si>
  <si>
    <t>784191009</t>
  </si>
  <si>
    <t>Čištění vnitřních ploch schodišť po provedení malířských prací</t>
  </si>
  <si>
    <t>-1665297189</t>
  </si>
  <si>
    <t>Čištění vnitřních ploch hrubý úklid po provedení malířských prací omytím schodišť</t>
  </si>
  <si>
    <t>https://podminky.urs.cz/item/CS_URS_2024_01/784191009</t>
  </si>
  <si>
    <t>602</t>
  </si>
  <si>
    <t>784321031</t>
  </si>
  <si>
    <t>Dvojnásobné silikátové bílé malby v místnosti v do 3,80 m</t>
  </si>
  <si>
    <t>1762555119</t>
  </si>
  <si>
    <t>Malby silikátové dvojnásobné, bílé v místnostech výšky do 3,80 m</t>
  </si>
  <si>
    <t>https://podminky.urs.cz/item/CS_URS_2024_01/784321031</t>
  </si>
  <si>
    <t>603</t>
  </si>
  <si>
    <t>784321037</t>
  </si>
  <si>
    <t>Dvojnásobné silikátové bílé malby na schodišti podlaží v do 3,80 m</t>
  </si>
  <si>
    <t>-23941556</t>
  </si>
  <si>
    <t>Malby silikátové dvojnásobné, bílé na schodišti o výšce podlaží do 3,80 m</t>
  </si>
  <si>
    <t>https://podminky.urs.cz/item/CS_URS_2024_01/784321037</t>
  </si>
  <si>
    <t>604</t>
  </si>
  <si>
    <t>784321055</t>
  </si>
  <si>
    <t>Příplatek k cenám dvojnásobných silikátových maleb za barevnou malbu v odstínu sytém</t>
  </si>
  <si>
    <t>-938014076</t>
  </si>
  <si>
    <t>Malby silikátové dvojnásobné, bílé Příplatek k cenám dvojnásobných silikátových bílých maleb za provádění barevné malby za barevný odstín v tónu sytém</t>
  </si>
  <si>
    <t>https://podminky.urs.cz/item/CS_URS_2024_01/784321055</t>
  </si>
  <si>
    <t>787</t>
  </si>
  <si>
    <t>Dokončovací práce - zasklívání</t>
  </si>
  <si>
    <t>605</t>
  </si>
  <si>
    <t>787100801</t>
  </si>
  <si>
    <t>Vysklívání stěn, příček, balkónového zábradlí, výtahových šachet pl do 1 m2 skla plochého</t>
  </si>
  <si>
    <t>1738955131</t>
  </si>
  <si>
    <t>Vysklívání stěn a příček, balkónového zábradlí, výtahových šachet skla plochého, plochy do 1 m2</t>
  </si>
  <si>
    <t>https://podminky.urs.cz/item/CS_URS_2024_01/787100801</t>
  </si>
  <si>
    <t>606</t>
  </si>
  <si>
    <t>787700801</t>
  </si>
  <si>
    <t>Vysklívání výkladců pl do 1 m2 skla plochého</t>
  </si>
  <si>
    <t>-1364307440</t>
  </si>
  <si>
    <t>Vysklívání výkladců skla plochého, plochy do 1 m2</t>
  </si>
  <si>
    <t>https://podminky.urs.cz/item/CS_URS_2024_01/787700801</t>
  </si>
  <si>
    <t>607</t>
  </si>
  <si>
    <t>787700802</t>
  </si>
  <si>
    <t>Vysklívání výkladců pl přes 1 do 3 m2 skla plochého</t>
  </si>
  <si>
    <t>-772109307</t>
  </si>
  <si>
    <t>Vysklívání výkladců skla plochého, plochy přes 1 do 3 m2</t>
  </si>
  <si>
    <t>https://podminky.urs.cz/item/CS_URS_2024_01/787700802</t>
  </si>
  <si>
    <t>608</t>
  </si>
  <si>
    <t>787700803</t>
  </si>
  <si>
    <t>Vysklívání výkladců pl přes 3 do 6 m2 skla plochého</t>
  </si>
  <si>
    <t>303863086</t>
  </si>
  <si>
    <t>Vysklívání výkladců skla plochého, plochy přes 3 do 6 m2</t>
  </si>
  <si>
    <t>https://podminky.urs.cz/item/CS_URS_2024_01/787700803</t>
  </si>
  <si>
    <t>609</t>
  </si>
  <si>
    <t>787701901</t>
  </si>
  <si>
    <t>Oprava zasklívání výkladců zatmelením spár průřezu do 25 mm2 trvale pružným tmelem</t>
  </si>
  <si>
    <t>-1012548667</t>
  </si>
  <si>
    <t>Zasklívání výkladců zatmelení stykových spár svislých i vodorovných trvale pružným tmelem, průřezu do 25 mm2</t>
  </si>
  <si>
    <t>https://podminky.urs.cz/item/CS_URS_2024_01/787701901</t>
  </si>
  <si>
    <t>610</t>
  </si>
  <si>
    <t>787701902</t>
  </si>
  <si>
    <t>Oprava zasklívání výkladců zatmelením spár průřezu přes 25 do 50 mm2 trvale pružným tmelem</t>
  </si>
  <si>
    <t>-478410804</t>
  </si>
  <si>
    <t>Zasklívání výkladců zatmelení stykových spár svislých i vodorovných trvale pružným tmelem, průřezu přes 25 do 50 mm2</t>
  </si>
  <si>
    <t>https://podminky.urs.cz/item/CS_URS_2024_01/787701902</t>
  </si>
  <si>
    <t>611</t>
  </si>
  <si>
    <t>787701911</t>
  </si>
  <si>
    <t>Příplatek k opravě zasklívání výkladců s podtmelením na lišty do 3 m2 za zasklení sklem tl přes 5 do 8 mm</t>
  </si>
  <si>
    <t>-1346525982</t>
  </si>
  <si>
    <t>Zasklívání výkladců Příplatek k cenám za zasklení sklem tl. 5 až 8 mm s podtmelením na lišty, plochy do 3 m2</t>
  </si>
  <si>
    <t>https://podminky.urs.cz/item/CS_URS_2024_01/787701911</t>
  </si>
  <si>
    <t>612</t>
  </si>
  <si>
    <t>787701921</t>
  </si>
  <si>
    <t>Příplatek k opravě zasklívání výkladců do profilového těsnění do 3 m2 za zasklení sklem tl přes 5 do 8 mm</t>
  </si>
  <si>
    <t>1160597220</t>
  </si>
  <si>
    <t>Zasklívání výkladců Příplatek k cenám za zasklení sklem tl. 5 až 8 mm do profilového těsnění, plochy do 3 m2</t>
  </si>
  <si>
    <t>https://podminky.urs.cz/item/CS_URS_2024_01/787701921</t>
  </si>
  <si>
    <t>613</t>
  </si>
  <si>
    <t>787702911</t>
  </si>
  <si>
    <t>Příplatek k opravě zasklívání výkladců s podtmelením na lišty do 3 m2 za zasklení sklem tl přes 8 do 12 mm</t>
  </si>
  <si>
    <t>514592267</t>
  </si>
  <si>
    <t>Zasklívání výkladců Příplatek k cenám za zasklení sklem tl. přes 8 mm do 12 mm s podtmelením na lišty, plochy do 3 m2</t>
  </si>
  <si>
    <t>https://podminky.urs.cz/item/CS_URS_2024_01/787702911</t>
  </si>
  <si>
    <t>614</t>
  </si>
  <si>
    <t>787702912</t>
  </si>
  <si>
    <t>Příplatek k opravě zasklívání výkladců s podtmelením na lišty přes 3 do 6 m2 za zasklení sklem tl přes 8 do 12 mm</t>
  </si>
  <si>
    <t>1319577272</t>
  </si>
  <si>
    <t>Zasklívání výkladců Příplatek k cenám za zasklení sklem tl. přes 8 mm do 12 mm s podtmelením na lišty, plochy přes 3 do 6 m2</t>
  </si>
  <si>
    <t>https://podminky.urs.cz/item/CS_URS_2024_01/787702912</t>
  </si>
  <si>
    <t>615</t>
  </si>
  <si>
    <t>787706911</t>
  </si>
  <si>
    <t>Příplatek k opravě zasklívání výkladců za konstrukce s Al lištami jednostrannými</t>
  </si>
  <si>
    <t>-707318900</t>
  </si>
  <si>
    <t>Zasklívání výkladců Příplatek k cenám za konstrukce s hliníkovými lištami jednostrannými</t>
  </si>
  <si>
    <t>https://podminky.urs.cz/item/CS_URS_2024_01/787706911</t>
  </si>
  <si>
    <t>616</t>
  </si>
  <si>
    <t>787706912</t>
  </si>
  <si>
    <t>Příplatek k opravě zasklívání výkladců za konstrukce s Al lištami oboustrannými</t>
  </si>
  <si>
    <t>1938516655</t>
  </si>
  <si>
    <t>Zasklívání výkladců Příplatek k cenám za konstrukce s hliníkovými lištami oboustrannými</t>
  </si>
  <si>
    <t>https://podminky.urs.cz/item/CS_URS_2024_01/787706912</t>
  </si>
  <si>
    <t>617</t>
  </si>
  <si>
    <t>998787101</t>
  </si>
  <si>
    <t>Přesun hmot tonážní pro zasklívání v objektech v do 6 m</t>
  </si>
  <si>
    <t>1341463599</t>
  </si>
  <si>
    <t>Přesun hmot pro zasklívání stanovený z hmotnosti přesunovaného materiálu vodorovná dopravní vzdálenost do 50 m základní v objektech výšky do 6 m</t>
  </si>
  <si>
    <t>https://podminky.urs.cz/item/CS_URS_2024_01/998787101</t>
  </si>
  <si>
    <t>618</t>
  </si>
  <si>
    <t>998787121</t>
  </si>
  <si>
    <t>Přesun hmot tonážní pro zasklívání ruční v objektech v do 6 m</t>
  </si>
  <si>
    <t>-1966977899</t>
  </si>
  <si>
    <t>Přesun hmot pro zasklívání stanovený z hmotnosti přesunovaného materiálu vodorovná dopravní vzdálenost do 50 m ručně (bez užití mechanizace) v objektech výšky do 6 m</t>
  </si>
  <si>
    <t>https://podminky.urs.cz/item/CS_URS_2024_01/998787121</t>
  </si>
  <si>
    <t>789</t>
  </si>
  <si>
    <t>Povrchové úpravy ocelových konstrukcí a technologických zařízení</t>
  </si>
  <si>
    <t>619</t>
  </si>
  <si>
    <t>789111152</t>
  </si>
  <si>
    <t>Čištění ručním nářadím nečlenitých zařízení stupeň přípravy podkladu St 2 stupeň zrezivění C</t>
  </si>
  <si>
    <t>-1741883906</t>
  </si>
  <si>
    <t>Úpravy povrchů pod nátěry zařízení s povrchem nečlenitým odstranění rzi a nečistot pomocí ručního nářadí stupeň přípravy St 2, stupeň zrezivění C</t>
  </si>
  <si>
    <t>https://podminky.urs.cz/item/CS_URS_2024_01/789111152</t>
  </si>
  <si>
    <t>620</t>
  </si>
  <si>
    <t>789112142</t>
  </si>
  <si>
    <t>Mechanizované čištění členitých zařízení stupeň přípravy podkladu St 3 stupeň zrezivění C</t>
  </si>
  <si>
    <t>-1647434108</t>
  </si>
  <si>
    <t>Úpravy povrchů pod nátěry zařízení s povrchem členitým odstranění rzi a nečistot mechanizovaným čištěním stupeň přípravy St 3, stupeň zrezivění C</t>
  </si>
  <si>
    <t>https://podminky.urs.cz/item/CS_URS_2024_01/789112142</t>
  </si>
  <si>
    <t>621</t>
  </si>
  <si>
    <t>789212122</t>
  </si>
  <si>
    <t>Provedení otryskání zařízení členitých stupeň zarezavění B stupeň přípravy Sa 2 1/2</t>
  </si>
  <si>
    <t>1721941517</t>
  </si>
  <si>
    <t>Provedení otryskání povrchů zařízení suché abrazivní tryskání, s povrchem členitým stupeň zarezavění B, stupeň přípravy Sa 2½</t>
  </si>
  <si>
    <t>https://podminky.urs.cz/item/CS_URS_2024_01/789212122</t>
  </si>
  <si>
    <t>622</t>
  </si>
  <si>
    <t>789212132</t>
  </si>
  <si>
    <t>Provedení otryskání zařízení členitých stupeň zarezavění C stupeň přípravy Sa 2 1/2</t>
  </si>
  <si>
    <t>299791458</t>
  </si>
  <si>
    <t>Provedení otryskání povrchů zařízení suché abrazivní tryskání, s povrchem členitým stupeň zarezavění C, stupeň přípravy Sa 2½</t>
  </si>
  <si>
    <t>https://podminky.urs.cz/item/CS_URS_2024_01/789212132</t>
  </si>
  <si>
    <t>623</t>
  </si>
  <si>
    <t>789323211</t>
  </si>
  <si>
    <t>Zhotovení nátěru ocelových konstrukcí třídy III dvousložkového základního tl do 80 µm</t>
  </si>
  <si>
    <t>-412769840</t>
  </si>
  <si>
    <t>Zhotovení nátěru ocelových konstrukcí třídy III dvousložkového základního, tloušťky do 80 μm</t>
  </si>
  <si>
    <t>https://podminky.urs.cz/item/CS_URS_2024_01/789323211</t>
  </si>
  <si>
    <t>624</t>
  </si>
  <si>
    <t>789323216</t>
  </si>
  <si>
    <t>Zhotovení nátěru ocelových konstrukcí třídy III dvousložkového mezivrstvy tl do 80 µm</t>
  </si>
  <si>
    <t>-1931184725</t>
  </si>
  <si>
    <t>Zhotovení nátěru ocelových konstrukcí třídy III dvousložkového mezivrstvy, tloušťky do 80 μm</t>
  </si>
  <si>
    <t>https://podminky.urs.cz/item/CS_URS_2024_01/789323216</t>
  </si>
  <si>
    <t>625</t>
  </si>
  <si>
    <t>789323221</t>
  </si>
  <si>
    <t>Zhotovení nátěru ocelových konstrukcí třídy III dvousložkového krycího (vrchního) tl do 80 µm</t>
  </si>
  <si>
    <t>2100642314</t>
  </si>
  <si>
    <t>Zhotovení nátěru ocelových konstrukcí třídy III dvousložkového krycího (vrchního), tloušťky do 80 μm</t>
  </si>
  <si>
    <t>https://podminky.urs.cz/item/CS_URS_2024_01/789323221</t>
  </si>
  <si>
    <t>626</t>
  </si>
  <si>
    <t>789351240</t>
  </si>
  <si>
    <t>Zhotovení nátěru pásového dvousložkového tl 50 µm na ocelových konstrukcích tř. II</t>
  </si>
  <si>
    <t>-688126979</t>
  </si>
  <si>
    <t>Zhotovení nátěrů pásových korozně namáhaných míst (svary, hrany, kouty, šroubové spoje, apod.) tloušťky 50 μm ocelových konstrukcí třídy II dvousložkových</t>
  </si>
  <si>
    <t>https://podminky.urs.cz/item/CS_URS_2024_01/789351240</t>
  </si>
  <si>
    <t>HZS</t>
  </si>
  <si>
    <t>Hodinové zúčtovací sazby</t>
  </si>
  <si>
    <t>627</t>
  </si>
  <si>
    <t>HZS1442</t>
  </si>
  <si>
    <t>Hodinová zúčtovací sazba svářeč kvalifikovaný</t>
  </si>
  <si>
    <t>1700627001</t>
  </si>
  <si>
    <t>Hodinové zúčtovací sazby profesí HSV provádění konstrukcí inženýrských a dopravních staveb svářeč kvalifikovaný</t>
  </si>
  <si>
    <t>https://podminky.urs.cz/item/CS_URS_2024_01/HZS1442</t>
  </si>
  <si>
    <t>628</t>
  </si>
  <si>
    <t>HZS1451</t>
  </si>
  <si>
    <t>Hodinová zúčtovací sazba dělník údržby mostů</t>
  </si>
  <si>
    <t>-2106802941</t>
  </si>
  <si>
    <t>Hodinové zúčtovací sazby profesí HSV provádění konstrukcí inženýrských a dopravních staveb dělník údržby mostů</t>
  </si>
  <si>
    <t>https://podminky.urs.cz/item/CS_URS_2024_01/HZS1451</t>
  </si>
  <si>
    <t>629</t>
  </si>
  <si>
    <t>HZS1452</t>
  </si>
  <si>
    <t>Hodinová zúčtovací sazba dělník údržby mostů kvalifikovaný</t>
  </si>
  <si>
    <t>1399948735</t>
  </si>
  <si>
    <t>Hodinové zúčtovací sazby profesí HSV provádění konstrukcí inženýrských a dopravních staveb dělník údržby mostů kvalifikovaný</t>
  </si>
  <si>
    <t>https://podminky.urs.cz/item/CS_URS_2024_01/HZS1452</t>
  </si>
  <si>
    <t>Ostatní 1</t>
  </si>
  <si>
    <t>Číselník zdrojů a mechanizmů</t>
  </si>
  <si>
    <t>630</t>
  </si>
  <si>
    <t>101030021100</t>
  </si>
  <si>
    <t>Kráčivé rypadlo výkon 104 kW</t>
  </si>
  <si>
    <t>Sh</t>
  </si>
  <si>
    <t>-572590935</t>
  </si>
  <si>
    <t>631</t>
  </si>
  <si>
    <t>110030121000</t>
  </si>
  <si>
    <t>Dvoucestné rypadlo</t>
  </si>
  <si>
    <t>-109482207</t>
  </si>
  <si>
    <t>632</t>
  </si>
  <si>
    <t>110030122000</t>
  </si>
  <si>
    <t>Dvoucestné rypadlo s přívěsným vozíkem</t>
  </si>
  <si>
    <t>558633082</t>
  </si>
  <si>
    <t>633</t>
  </si>
  <si>
    <t>111010021000</t>
  </si>
  <si>
    <t>Kolový jeřáb nosnost 28 t</t>
  </si>
  <si>
    <t>-794039604</t>
  </si>
  <si>
    <t>634</t>
  </si>
  <si>
    <t>111010115000</t>
  </si>
  <si>
    <t>Kolový jeřáb výkon 300kW nosnost 70 t</t>
  </si>
  <si>
    <t>308319219</t>
  </si>
  <si>
    <t>635</t>
  </si>
  <si>
    <t>307020012000</t>
  </si>
  <si>
    <t>Motorový univerzální vozík s hydraulickou rukou nosnost 3 t</t>
  </si>
  <si>
    <t>612998838</t>
  </si>
  <si>
    <t>636</t>
  </si>
  <si>
    <t>307020013500</t>
  </si>
  <si>
    <t>Přívěsný kolejový vozík</t>
  </si>
  <si>
    <t>-1195781544</t>
  </si>
  <si>
    <t>637</t>
  </si>
  <si>
    <t>Dvoucestný bagr LIEBHEER A 922</t>
  </si>
  <si>
    <t>1161685160</t>
  </si>
  <si>
    <t>R - položky</t>
  </si>
  <si>
    <t>638</t>
  </si>
  <si>
    <t>421941321 - R</t>
  </si>
  <si>
    <t>Montáž středové a hlavové podlahy z kompozitních roštů na mostnicích</t>
  </si>
  <si>
    <t>-794891830</t>
  </si>
  <si>
    <t>639</t>
  </si>
  <si>
    <t>421941521 - R</t>
  </si>
  <si>
    <t>Demontáž středové a hlavové podlahy z kompozitních roštů na mostnicích</t>
  </si>
  <si>
    <t>-885786217</t>
  </si>
  <si>
    <t>640</t>
  </si>
  <si>
    <t>5903020010 - R</t>
  </si>
  <si>
    <t>Odstranění sněhu a ledu z pochozích ploch a schodišťových ramen ručně v pracovní dny.</t>
  </si>
  <si>
    <t>893819501</t>
  </si>
  <si>
    <t>P</t>
  </si>
  <si>
    <t>Poznámka k položce:_x000D_
V cenách jsou započteny náklady na práce v zimních podmínkách, manipulaci, naložení sněhu na dopravní prostředek a uložení na úložišti"</t>
  </si>
  <si>
    <t>641</t>
  </si>
  <si>
    <t>5903020010 - R1</t>
  </si>
  <si>
    <t>Odstranění sněhu a ledu z pochozích ploch a schodišťových ramen ručně o sobotách a nedělícch</t>
  </si>
  <si>
    <t>-789852340</t>
  </si>
  <si>
    <t>Poznámka k položce:_x000D_
V cenách jsou započteny náklady na práce v zimních podmínkách, manipulaci, naložení sněhu na dopravní prostředek a uložení na úložišti._x000D_
"</t>
  </si>
  <si>
    <t>642</t>
  </si>
  <si>
    <t>5903020010 - R2</t>
  </si>
  <si>
    <t>Odstranění sněhu a ledu z pochozích ploch a schodišťových ramen ručně o státních svátcích.</t>
  </si>
  <si>
    <t>-2113880859</t>
  </si>
  <si>
    <t>Poznámka k položce:_x000D_
V cenách jsou započteny náklady na práce v zimních podmínkách, manipulaci, naložení sněhu na dopravní prostředek a uložení na úložišti."</t>
  </si>
  <si>
    <t>643</t>
  </si>
  <si>
    <t>622511112 -R</t>
  </si>
  <si>
    <t>Tenkovrstvá akrylátová omítka weberpas marmolit střednězrnný vnějších stěn</t>
  </si>
  <si>
    <t>845572595</t>
  </si>
  <si>
    <t>Tenkovrstvá akrylátová omítka marmolit střednězrnný vnějších stěn</t>
  </si>
  <si>
    <t>644</t>
  </si>
  <si>
    <t>15619210 - R</t>
  </si>
  <si>
    <t xml:space="preserve">pvc krytka matice M 16 </t>
  </si>
  <si>
    <t>1134084377</t>
  </si>
  <si>
    <t>645</t>
  </si>
  <si>
    <t>31198213 - R</t>
  </si>
  <si>
    <t>matice samojistná, D 985 Zn. M 20</t>
  </si>
  <si>
    <t>1390946108</t>
  </si>
  <si>
    <t>646</t>
  </si>
  <si>
    <t>32925290 - R</t>
  </si>
  <si>
    <t>šroub pozinkovaný, zápustný D 7991 20/70</t>
  </si>
  <si>
    <t>-1858048512</t>
  </si>
  <si>
    <t>šroub se zapuštěnou hlavou DIN 7991 8.8 St M20/70</t>
  </si>
  <si>
    <t>647</t>
  </si>
  <si>
    <t>56241003 - R</t>
  </si>
  <si>
    <t>můstkový rošt A 15 pozinkovaný 1000 x 178</t>
  </si>
  <si>
    <t>-1475487678</t>
  </si>
  <si>
    <t>648</t>
  </si>
  <si>
    <t>R - položka 12</t>
  </si>
  <si>
    <t>prvek římsové zídky ( pravý, levý ) C  30/37 - XF4 délky 296 cm</t>
  </si>
  <si>
    <t>1410414818</t>
  </si>
  <si>
    <t>649</t>
  </si>
  <si>
    <t>59222484 - R</t>
  </si>
  <si>
    <t>železobetonová trouba patková DN 800</t>
  </si>
  <si>
    <t>ks</t>
  </si>
  <si>
    <t>1042293136</t>
  </si>
  <si>
    <t>650</t>
  </si>
  <si>
    <t>59222496 - R</t>
  </si>
  <si>
    <t>trouba ŽB patková vtoková DN 800</t>
  </si>
  <si>
    <t>-1751963221</t>
  </si>
  <si>
    <t>šikmá vtoková železobetonová trouba patková DN 800</t>
  </si>
  <si>
    <t>651</t>
  </si>
  <si>
    <t>59222496 - R.1</t>
  </si>
  <si>
    <t>trouba ŽB patková výtoková DN 800</t>
  </si>
  <si>
    <t>-1292721219</t>
  </si>
  <si>
    <t>šikmá výtoková železobetonová trouba patková DN 800</t>
  </si>
  <si>
    <t>652</t>
  </si>
  <si>
    <t>63126002 - R</t>
  </si>
  <si>
    <t>kompozitní rošt 38x1000x1000 mm oka 30x30 mm - protiskluz ( včetně úchytky na rošt nerez/A2 - horní díl + matka m6 nerez s plastem + šroub M6x40 A2 - půlkulatá hlava, imbus + podložka A2 normal M6</t>
  </si>
  <si>
    <t>759067891</t>
  </si>
  <si>
    <t>653</t>
  </si>
  <si>
    <t>63126003 - R</t>
  </si>
  <si>
    <t>kompozitní rošt 50x1000x1000 mm oka 30x30 mm - protiskluz ( včetně úchytky na rošt nerez/A2 - horní díl + matka m6 nerez s plastem + šroub M6x80 A2 - půlkulatá hlava, imbus + podložka A2 normal M6</t>
  </si>
  <si>
    <t>-2133678767</t>
  </si>
  <si>
    <t>654</t>
  </si>
  <si>
    <t>42610403 - R</t>
  </si>
  <si>
    <t>čerpadlo LOWARA DOC 7 s plovákovým spínačem</t>
  </si>
  <si>
    <t>-1091439859</t>
  </si>
  <si>
    <t>655</t>
  </si>
  <si>
    <t>42610403 - R1</t>
  </si>
  <si>
    <t>Kalové čerpadlo Grundfos UNILIFT KP 350-AV1, 230V s plovákem</t>
  </si>
  <si>
    <t>2121269197</t>
  </si>
  <si>
    <t>656</t>
  </si>
  <si>
    <t>55117891 - R</t>
  </si>
  <si>
    <t>mosazná bajonetová hadicová spojka 3/4" ( 19 mm )</t>
  </si>
  <si>
    <t>-197235830</t>
  </si>
  <si>
    <t>657</t>
  </si>
  <si>
    <t>55117892 - R</t>
  </si>
  <si>
    <t xml:space="preserve">mosazná bajonetová spojka s vnějším závitem 3/4" </t>
  </si>
  <si>
    <t>632969999</t>
  </si>
  <si>
    <t>mosazná bajonetová spojka s vnějším závitem 3/4"</t>
  </si>
  <si>
    <t>658</t>
  </si>
  <si>
    <t>631311116 - R</t>
  </si>
  <si>
    <t>Mazanina tl přes 50 do 80 mm z betonu prostého bez zvýšených nároků na prostředí tř. C 25/30</t>
  </si>
  <si>
    <t>758659996</t>
  </si>
  <si>
    <t>659</t>
  </si>
  <si>
    <t>34570812 - R</t>
  </si>
  <si>
    <t>lišta trojhranná 30 x 30x 42 mm PVC - 2,5 m</t>
  </si>
  <si>
    <t>-1126518947</t>
  </si>
  <si>
    <t>660</t>
  </si>
  <si>
    <t>34570812 - R.1.</t>
  </si>
  <si>
    <t>-696079479</t>
  </si>
  <si>
    <t>trojhranná lišta s nosem dutá pro vytvoření sražené hrany při botonáži, N-DFH v.10mm,d.2,5m</t>
  </si>
  <si>
    <t>661</t>
  </si>
  <si>
    <t>938906251 - R</t>
  </si>
  <si>
    <t>Očištění a omytí bezpečnostních nátěrů včetně nátěrového materiál ( Zebrakryl barva bílá )</t>
  </si>
  <si>
    <t>-786908238</t>
  </si>
  <si>
    <t>Vyčištění tunelu, ruční očištění líce obezdívky tunelu, osekání ledu v tunelu údržba bezpečnostních nátěrů očištění a omytí včetně nátěrového materiál ( Zebrakryl barva bílá )</t>
  </si>
  <si>
    <t>662</t>
  </si>
  <si>
    <t>R - položka 1</t>
  </si>
  <si>
    <t>Demontáž přímého uložení koleje na mostech ( matice M 24, podložka ULS 7, polyamidová podložka, vodící lišta,  podložka pod vodící lištu,  polyamidová podložka s excentrem, šroub RS 3,  podložka pryžová pod podkladnici PP15-Z1 )</t>
  </si>
  <si>
    <t>komplet</t>
  </si>
  <si>
    <t>1431300900</t>
  </si>
  <si>
    <t>Demontáž přímého uložení koleje na mostech ( matice M 24, podložka ULS 7, polyamidová podložka, vodící lišta, podložka pod vodící lištu, polyamidová podložka s excentrem, šroub RS 3, podložka pryžová pod podkladnici PP15-Z1 )</t>
  </si>
  <si>
    <t>663</t>
  </si>
  <si>
    <t>R - položka 2</t>
  </si>
  <si>
    <t>Montáž přímého uložení koleje na mostech ( matice M 24, podložka ULS 7, polyamidová podložka, vodící lišta,  podložka pod vodící lištu,  polyamidová podložka s excentrem, šroub RS 3,  podložka pryžová pod podkladnici PP15-Z1 )</t>
  </si>
  <si>
    <t>-1622743887</t>
  </si>
  <si>
    <t>Montáž přímého uložení koleje na mostech ( matice M 24, podložka ULS 7, polyamidová podložka, vodící lišta, podložka pod vodící lištu, polyamidová podložka s excentrem, šroub RS 3, podložka pryžová pod podkladnici PP15-Z1 )</t>
  </si>
  <si>
    <t>664</t>
  </si>
  <si>
    <t>R - položka 3</t>
  </si>
  <si>
    <t>Tvrzené PVC tl. 5 mm pod ložiska</t>
  </si>
  <si>
    <t>705484599</t>
  </si>
  <si>
    <t>tvrzené PVC tl. 5 mm pod ložiska</t>
  </si>
  <si>
    <t>665</t>
  </si>
  <si>
    <t>R - položka 4</t>
  </si>
  <si>
    <t>Jednosložkový nátěr nízkoviskózní inhibitor koroze na bázi silanu pro zastavení či spomalení koroze výztužných prvků</t>
  </si>
  <si>
    <t>Litr</t>
  </si>
  <si>
    <t>-786000700</t>
  </si>
  <si>
    <t>666</t>
  </si>
  <si>
    <t>62836109 - R</t>
  </si>
  <si>
    <t>SVI - izolační pás asfaltový, modifikovaný s integrovanou měkkou ochranou, schválený pro použití u SŽ</t>
  </si>
  <si>
    <t>-136937230</t>
  </si>
  <si>
    <t>667</t>
  </si>
  <si>
    <t>13756650 - R</t>
  </si>
  <si>
    <t>pásnice nerezová 4/40, - (kotvení izolace), jakost W. - Nr.1.4301</t>
  </si>
  <si>
    <t>951431998</t>
  </si>
  <si>
    <t>668</t>
  </si>
  <si>
    <t>31141010 - R</t>
  </si>
  <si>
    <t>vrut nerezový se šestihrannou hlavou 8 x 60 mm, včetně hmoždinky</t>
  </si>
  <si>
    <t>821251157</t>
  </si>
  <si>
    <t>669</t>
  </si>
  <si>
    <t>63473000 - R</t>
  </si>
  <si>
    <t>Bezpečnostní sklo lepené čiré VSG 33.1 ( sííla 6,38 mm, sklo lepené Float 3mm + Folie PVB 0,36mm + Float 3mm )</t>
  </si>
  <si>
    <t>-207019691</t>
  </si>
  <si>
    <t>Poznámka k položce:_x000D_
Bezpečnostní skla lepená._x000D_
- Český Těšín_x000D_
- Lávka v km 0,217 Ostrava hl.n. tubus_x000D_
- Lávka v km 267,240 Ostrava hl.n tubus_x000D_
- Lávka v km 7,776 Ostrava Kunčice tubus</t>
  </si>
  <si>
    <t>670</t>
  </si>
  <si>
    <t>63473000 - R1</t>
  </si>
  <si>
    <t>Bezpečnostní sklo lepené čiré VSG 44.1 ( sííla 8,38 mm, sklo lepené Float 4mm + Folie PVB 0,38mm + Float 4mm )</t>
  </si>
  <si>
    <t>133244414</t>
  </si>
  <si>
    <t>Poznámka k položce:_x000D_
Bezpečnostní skla lepené:_x000D_
- schodišťové ramena lávky žst. Ostrava hl.n._x000D_
- podchod v km 22,036  Frýdek Místek zábradlí</t>
  </si>
  <si>
    <t>671</t>
  </si>
  <si>
    <t>63473000 - R2</t>
  </si>
  <si>
    <t>Bezpečnostní sklo lepené čiré VSG 44.2 ( sííla 8,38 mm, sklo lepené Float 4mm + Folie PVB 0,38mm + Float 4mm )</t>
  </si>
  <si>
    <t>1097905065</t>
  </si>
  <si>
    <t>Poznámka k položce:_x000D_
Bezpečnostní sklo lepené._x000D_
- Český Těšín</t>
  </si>
  <si>
    <t>672</t>
  </si>
  <si>
    <t>63473000 - R3</t>
  </si>
  <si>
    <t>Bezpečnostní sklo lepené čiré VSG 66.1 ( sííla 12,38 mm, sklo lepené Float 6mm + Folie PVB 0,38mm + Float 6mm )</t>
  </si>
  <si>
    <t>-166095479</t>
  </si>
  <si>
    <t>673</t>
  </si>
  <si>
    <t>63473000 - R4</t>
  </si>
  <si>
    <t>Bezpečnostní sklo lepené čiré VSG 66.2 ( sííla 12,4 mm, sklo lepené Float 6mm + Folie PVB 0,38mm + Float 6mm )</t>
  </si>
  <si>
    <t>-1904344870</t>
  </si>
  <si>
    <t>Poznámka k položce:_x000D_
Bezpečnostní sklo lepené._x000D_
- schodiště Český Těšín</t>
  </si>
  <si>
    <t>674</t>
  </si>
  <si>
    <t>63473000 - R5</t>
  </si>
  <si>
    <t>Ditermální sklo, čiré tl. 24 mm, distanční rámeček AL</t>
  </si>
  <si>
    <t>1114098514</t>
  </si>
  <si>
    <t>675</t>
  </si>
  <si>
    <t>63473000 - R6</t>
  </si>
  <si>
    <t>Ditermální sklo, čiré tl. 26 mm, distanční rámeček AL</t>
  </si>
  <si>
    <t>1863861665</t>
  </si>
  <si>
    <t>676</t>
  </si>
  <si>
    <t>42118101 - R</t>
  </si>
  <si>
    <t>abrazivo ( např. TRYMAT ) materiál určen pro pro otryskání ocel. konstrukcí, pytlovaný</t>
  </si>
  <si>
    <t>-1429956716</t>
  </si>
  <si>
    <t>abrazivo ( křemičitý písek ) materiál určen pro pro otryskání ocel. konstrukcí, pytlovaný</t>
  </si>
  <si>
    <t>677</t>
  </si>
  <si>
    <t>24613582 - R</t>
  </si>
  <si>
    <t>materiál pro provedení nátěrového systému ONS - 14</t>
  </si>
  <si>
    <t>1209694112</t>
  </si>
  <si>
    <t>materiál pro provedení ochranného nátěrového systému ONS - 14</t>
  </si>
  <si>
    <t>678</t>
  </si>
  <si>
    <t>24613582 - R3</t>
  </si>
  <si>
    <t>materiál pro provedení ochranného nátěrového systému ONS - 23</t>
  </si>
  <si>
    <t>1462092692</t>
  </si>
  <si>
    <t>OST - Ostatní</t>
  </si>
  <si>
    <t>Ostatní - Ostatní -  ve Sborníku neoceněné</t>
  </si>
  <si>
    <t xml:space="preserve">    R - položky - Ostatní</t>
  </si>
  <si>
    <t>5905020020</t>
  </si>
  <si>
    <t>Oprava stezky strojně s odstraněním drnu a nánosu přes 10 cm do 20 cm</t>
  </si>
  <si>
    <t>Sborník UOŽI 01 2024</t>
  </si>
  <si>
    <t>180860802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</si>
  <si>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</si>
  <si>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</si>
  <si>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</si>
  <si>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-160026833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</si>
  <si>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</si>
  <si>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</si>
  <si>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</si>
  <si>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529580740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</si>
  <si>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</si>
  <si>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</si>
  <si>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</si>
  <si>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-1734306899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</si>
  <si>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</si>
  <si>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</si>
  <si>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</si>
  <si>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-1741947542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</si>
  <si>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</si>
  <si>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5905030110</t>
  </si>
  <si>
    <t>Ojedinělá výměna KL včetně lavičky pod ložnou plochou pražce lože otevřené</t>
  </si>
  <si>
    <t>-343135061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</si>
  <si>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</si>
  <si>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</si>
  <si>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</si>
  <si>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-833373332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</si>
  <si>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</si>
  <si>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5905035010</t>
  </si>
  <si>
    <t>Výměna KL malou těžící mechanizací mimo lavičku lože otevřené</t>
  </si>
  <si>
    <t>1435943584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</si>
  <si>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</si>
  <si>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</si>
  <si>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</si>
  <si>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-771523225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</si>
  <si>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</si>
  <si>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5905035110</t>
  </si>
  <si>
    <t>Výměna KL malou těžící mechanizací včetně lavičky pod ložnou plochou pražce lože otevřené</t>
  </si>
  <si>
    <t>297421905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</si>
  <si>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</si>
  <si>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</si>
  <si>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</si>
  <si>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-503019908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</si>
  <si>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</si>
  <si>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5905055010</t>
  </si>
  <si>
    <t>Odstranění stávajícího kolejového lože odtěžením v koleji</t>
  </si>
  <si>
    <t>-1423107149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</si>
  <si>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</si>
  <si>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</si>
  <si>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</t>
  </si>
  <si>
    <t>-687974628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</si>
  <si>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</si>
  <si>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5905095010</t>
  </si>
  <si>
    <t>Úprava kolejového lože ojediněle ručně v koleji lože otevřené</t>
  </si>
  <si>
    <t>-66060658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</si>
  <si>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</si>
  <si>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</si>
  <si>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</si>
  <si>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</si>
  <si>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-842608720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</si>
  <si>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</si>
  <si>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</si>
  <si>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</si>
  <si>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km</t>
  </si>
  <si>
    <t>-1250626529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</si>
  <si>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</si>
  <si>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Poznámka k položce:_x000D_
Kilometr koleje=km</t>
  </si>
  <si>
    <t>5905100020</t>
  </si>
  <si>
    <t>Úprava kolejového lože souvisle strojně v koleji lože zapuštěné</t>
  </si>
  <si>
    <t>-472406596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</si>
  <si>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</si>
  <si>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</si>
  <si>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</si>
  <si>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1670313316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</si>
  <si>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</si>
  <si>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</si>
  <si>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</si>
  <si>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1716890772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</si>
  <si>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</si>
  <si>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</si>
  <si>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</si>
  <si>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781749238</t>
  </si>
  <si>
    <t>Snížení KL pod patou kolejnice v koleji Poznámka: 1. V cenách jsou započteny náklady na snížení KL pod patou kolejnice ručně vidlemi. 2. V cenách nejsou obsaženy náklady na doplnění a dodávku kameniva.</t>
  </si>
  <si>
    <t>5906015010</t>
  </si>
  <si>
    <t>Výměna pražce malou těžící mechanizací v KL otevřeném i zapuštěném pražec dřevěný příčný nevystrojený</t>
  </si>
  <si>
    <t>-1795101025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</si>
  <si>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</si>
  <si>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</si>
  <si>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</si>
  <si>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-2093118120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</si>
  <si>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</si>
  <si>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</si>
  <si>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</si>
  <si>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1813840864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</si>
  <si>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</si>
  <si>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</si>
  <si>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</si>
  <si>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808167261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</si>
  <si>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</si>
  <si>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</si>
  <si>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</si>
  <si>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-1280489858</t>
  </si>
  <si>
    <t>Příplatek za obtížnost ruční výměny pražce dřevěný za betonový Poznámka: 1. V cenách jsou započteny náklady na manipulaci s pražci.</t>
  </si>
  <si>
    <t>5906050020</t>
  </si>
  <si>
    <t>Příplatek za obtížnost ruční výměny pražce betonový za dřevěný</t>
  </si>
  <si>
    <t>134674618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</si>
  <si>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</si>
  <si>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</si>
  <si>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</si>
  <si>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1320599725</t>
  </si>
  <si>
    <t>Příplatek za výměnu pražce současně s podkladnicemi Poznámka: 1. V cenách jsou započteny náklady na výměnu pražce včetně upevňovadel.</t>
  </si>
  <si>
    <t>Poznámka k položce:_x000D_
Pražec=kus</t>
  </si>
  <si>
    <t>5906055030</t>
  </si>
  <si>
    <t>Příplatek za současnou výměnu pražce s podkladnicovým upevněním a kompletů, pryžových a polyetylenových podložek</t>
  </si>
  <si>
    <t>-1531079302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</si>
  <si>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</si>
  <si>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5906060010</t>
  </si>
  <si>
    <t>Vrtání pražce dřevěného do 8 otvorů</t>
  </si>
  <si>
    <t>1181225939</t>
  </si>
  <si>
    <t>Vrtání pražce dřevěného do 8 otvorů Poznámka: 1. V cenách jsou započteny náklady na potřebnou manipulaci, označení, vyvrtání otvorů a jejich ošetření impregnací, včetně impregnačního materiálu.</t>
  </si>
  <si>
    <t>5906105010</t>
  </si>
  <si>
    <t>Demontáž pražce dřevěný</t>
  </si>
  <si>
    <t>-1630915710</t>
  </si>
  <si>
    <t>Demontáž pražce dřevěný Poznámka: 1. V cenách jsou započteny náklady na manipulaci, demontáž, odstrojení do součástí a uložení pražců.</t>
  </si>
  <si>
    <t>5906105020</t>
  </si>
  <si>
    <t>Demontáž pražce betonový</t>
  </si>
  <si>
    <t>-1029379653</t>
  </si>
  <si>
    <t>Demontáž pražce betonový Poznámka: 1. V cenách jsou započteny náklady na manipulaci, demontáž, odstrojení do součástí a uložení pražců.</t>
  </si>
  <si>
    <t>5906110007</t>
  </si>
  <si>
    <t>Oprava rozdělení pražců příčných dřevěných posun přes 5 do 10 cm</t>
  </si>
  <si>
    <t>-1216547746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</si>
  <si>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</si>
  <si>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</si>
  <si>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</si>
  <si>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1753911205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</si>
  <si>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</si>
  <si>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</si>
  <si>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</si>
  <si>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491288807</t>
  </si>
  <si>
    <t>Odsunutí pražce pro umožnění provedení svaru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</si>
  <si>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</si>
  <si>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</si>
  <si>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-552298348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</si>
  <si>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</si>
  <si>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5906130025</t>
  </si>
  <si>
    <t>Montáž kolejového roštu v ose koleje pražce dřevěné nevystrojené, tvar R65</t>
  </si>
  <si>
    <t>518485491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</si>
  <si>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</si>
  <si>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5906130035</t>
  </si>
  <si>
    <t>Montáž kolejového roštu v ose koleje pražce dřevěné nevystrojené, tvar S49, 49E1</t>
  </si>
  <si>
    <t>851423762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</si>
  <si>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</si>
  <si>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5906130125</t>
  </si>
  <si>
    <t>Montáž kolejového roštu v ose koleje pražce dřevěné vystrojené, tvar R65</t>
  </si>
  <si>
    <t>1498858066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</si>
  <si>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</si>
  <si>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</si>
  <si>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</si>
  <si>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239060585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</si>
  <si>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</si>
  <si>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5906130225</t>
  </si>
  <si>
    <t>Montáž kolejového roštu v ose koleje pražce betonové nevystrojené, tvar R65</t>
  </si>
  <si>
    <t>528985135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</si>
  <si>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</si>
  <si>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5906130235</t>
  </si>
  <si>
    <t>Montáž kolejového roštu v ose koleje pražce betonové nevystrojené, tvar S49, 49E1</t>
  </si>
  <si>
    <t>1548327063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</si>
  <si>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</si>
  <si>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</si>
  <si>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</si>
  <si>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1257340508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</si>
  <si>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</si>
  <si>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5906130345</t>
  </si>
  <si>
    <t>Montáž kolejového roštu v ose koleje pražce betonové vystrojené, tvar S49, 49E1</t>
  </si>
  <si>
    <t>-405056353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</si>
  <si>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</si>
  <si>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5906140025</t>
  </si>
  <si>
    <t>Demontáž kolejového roštu koleje v ose koleje pražce dřevěné, tvar R65</t>
  </si>
  <si>
    <t>-2000293261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</si>
  <si>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</si>
  <si>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5906140035</t>
  </si>
  <si>
    <t>Demontáž kolejového roštu koleje v ose koleje pražce dřevěné, tvar S49, T, 49E1</t>
  </si>
  <si>
    <t>-2111239287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</si>
  <si>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</si>
  <si>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5906140145</t>
  </si>
  <si>
    <t>Demontáž kolejového roštu koleje v ose koleje pražce betonové, tvar R65</t>
  </si>
  <si>
    <t>-1781417427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</si>
  <si>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</si>
  <si>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</si>
  <si>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</si>
  <si>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-1962935556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</si>
  <si>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</si>
  <si>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5907015011</t>
  </si>
  <si>
    <t>Ojedinělá výměna kolejnic stávající upevnění, tvar R65</t>
  </si>
  <si>
    <t>-184586446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</si>
  <si>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</si>
  <si>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5907015016</t>
  </si>
  <si>
    <t>Ojedinělá výměna kolejnic stávající upevnění, tvar S49, T, 49E1</t>
  </si>
  <si>
    <t>-29787581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</si>
  <si>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</si>
  <si>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5907015021</t>
  </si>
  <si>
    <t>Ojedinělá výměna kolejnic stávající upevnění, tvar A</t>
  </si>
  <si>
    <t>752029906</t>
  </si>
  <si>
    <t>Ojedinělá výměna kolejnic stávající upevnění,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</si>
  <si>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5907025461</t>
  </si>
  <si>
    <t>Výměna kolejnicových pásů současně s výměnou pryžové podložky, tvar R65</t>
  </si>
  <si>
    <t>343973212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</si>
  <si>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</si>
  <si>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5907025466</t>
  </si>
  <si>
    <t>Výměna kolejnicových pásů současně s výměnou pryžové podložky, tvar S49, T, 49E1</t>
  </si>
  <si>
    <t>2056919230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</si>
  <si>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</si>
  <si>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5907025471</t>
  </si>
  <si>
    <t>Výměna kolejnicových pásů současně s výměnou pryžové podložky, tvar A</t>
  </si>
  <si>
    <t>-974451714</t>
  </si>
  <si>
    <t>Výměna kolejnicových pásů současně s výměnou pryžové podložky, tvar A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</si>
  <si>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5907040011</t>
  </si>
  <si>
    <t>Posun kolejnic před svařováním tvar kolejnic UIC60, 60E2, R65</t>
  </si>
  <si>
    <t>1444290133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</si>
  <si>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</si>
  <si>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</si>
  <si>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</si>
  <si>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625584625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</si>
  <si>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</si>
  <si>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5907045120</t>
  </si>
  <si>
    <t>Příplatek za obtížnost při výměně kolejnic na rozponových podkladnicích tv. S49</t>
  </si>
  <si>
    <t>1549770865</t>
  </si>
  <si>
    <t>Příplatek za obtížnost při výměně kolejnic na rozponových podkladnicích tv. S49 Poznámka: 1. V cenách jsou započteny náklady za obtížné podmínky výměny kolejnic.</t>
  </si>
  <si>
    <t>Poznámka k položce:_x000D_
Metr kolejnice=m</t>
  </si>
  <si>
    <t>5907050010</t>
  </si>
  <si>
    <t>Dělení kolejnic řezáním nebo rozbroušením, soustavy UIC60 nebo R65</t>
  </si>
  <si>
    <t>-7703625</t>
  </si>
  <si>
    <t>Dělení kolejnic řezáním nebo rozbroušením, soustavy UIC60 nebo R65 Poznámka: 1. V cenách jsou započteny náklady na manipulaci, podložení, označení a provedení řezu kolejnice.</t>
  </si>
  <si>
    <t>5907050020</t>
  </si>
  <si>
    <t>Dělení kolejnic řezáním nebo rozbroušením, soustavy S49 nebo T</t>
  </si>
  <si>
    <t>1907715122</t>
  </si>
  <si>
    <t>Dělení kolejnic řezáním nebo rozbroušením, soustavy S49 nebo T Poznámka: 1. V cenách jsou započteny náklady na manipulaci, podložení, označení a provedení řezu kolejnice.</t>
  </si>
  <si>
    <t>5907050110</t>
  </si>
  <si>
    <t>Dělení kolejnic kyslíkem, soustavy UIC60 nebo R65</t>
  </si>
  <si>
    <t>-1005158719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</si>
  <si>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</si>
  <si>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</si>
  <si>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</si>
  <si>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334022969</t>
  </si>
  <si>
    <t>Dělení kolejnic kyslíkem, soustavy S49 nebo T Poznámka: 1. V cenách jsou započteny náklady na manipulaci, podložení, označení a provedení řezu kolejnice.</t>
  </si>
  <si>
    <t>5907055010</t>
  </si>
  <si>
    <t>Vrtání kolejnic otvor o průměru do 10 mm</t>
  </si>
  <si>
    <t>519264994</t>
  </si>
  <si>
    <t>Vrtání kolejnic otvor o průměru do 10 mm Poznámka: 1. V cenách jsou započteny náklady na manipulaci, podložení, označení a provedení vrtu ve stojině kolejnice.</t>
  </si>
  <si>
    <t>5907055020</t>
  </si>
  <si>
    <t>Vrtání kolejnic otvor o průměru přes 10 do 23 mm</t>
  </si>
  <si>
    <t>-1111337058</t>
  </si>
  <si>
    <t>Vrtání kolejnic otvor o průměru přes 10 do 23 mm Poznámka: 1. V cenách jsou započteny náklady na manipulaci, podložení, označení a provedení vrtu ve stojině kolejnice.</t>
  </si>
  <si>
    <t>Poznámka k položce:_x000D_
Vrt=kus</t>
  </si>
  <si>
    <t>5907055030</t>
  </si>
  <si>
    <t>Vrtání kolejnic otvor o průměru přes 23 mm</t>
  </si>
  <si>
    <t>1781480042</t>
  </si>
  <si>
    <t>Vrtání kolejnic otvor o průměru přes 23 mm Poznámka: 1. V cenách jsou započteny náklady na manipulaci, podložení, označení a provedení vrtu ve stojině kolejnice.</t>
  </si>
  <si>
    <t>5908005315</t>
  </si>
  <si>
    <t>Oprava kolejnicového styku výměna spojek tvar UIC60, R65</t>
  </si>
  <si>
    <t>styk</t>
  </si>
  <si>
    <t>-1794569398</t>
  </si>
  <si>
    <t>Oprava kolejnicového styku výměna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</si>
  <si>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5908005325</t>
  </si>
  <si>
    <t>Oprava kolejnicového styku výměna spojek tvar S49, T, A</t>
  </si>
  <si>
    <t>1808850353</t>
  </si>
  <si>
    <t>Oprava kolejnicového styku výměna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</si>
  <si>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5908005415</t>
  </si>
  <si>
    <t>Oprava kolejnicového styku demontáž spojek tvar UIC60, R65</t>
  </si>
  <si>
    <t>-128101124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</si>
  <si>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</si>
  <si>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</si>
  <si>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</si>
  <si>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-324853831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</si>
  <si>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</si>
  <si>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</si>
  <si>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</si>
  <si>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-598268766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</si>
  <si>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</si>
  <si>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</si>
  <si>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</si>
  <si>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-1668373898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</si>
  <si>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</si>
  <si>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5908045026</t>
  </si>
  <si>
    <t>Výměna podkladnice čtyři vrtule pražce dřevěné nebo betonové</t>
  </si>
  <si>
    <t>1273624101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</si>
  <si>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</si>
  <si>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</si>
  <si>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</si>
  <si>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-1896574426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</si>
  <si>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</si>
  <si>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5908053160</t>
  </si>
  <si>
    <t>Výměna drobného kolejiva šroub svěrkový tv. RS</t>
  </si>
  <si>
    <t>1406984462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</si>
  <si>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</si>
  <si>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</si>
  <si>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</si>
  <si>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-940487882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</si>
  <si>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</si>
  <si>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</si>
  <si>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</si>
  <si>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-1118619170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</si>
  <si>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</si>
  <si>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</si>
  <si>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</si>
  <si>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-181582613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</si>
  <si>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</si>
  <si>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</si>
  <si>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</si>
  <si>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-764173527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</si>
  <si>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</si>
  <si>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</si>
  <si>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</si>
  <si>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-35927485</t>
  </si>
  <si>
    <t>Příplatek za výměnu částí upevňovadel deformovaného šroubu Poznámka: 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</si>
  <si>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</si>
  <si>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</si>
  <si>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1326193389</t>
  </si>
  <si>
    <t>Příplatek za výměnu částí upevňovadel deformované vrtule Poznámka: 1. V cenách jsou započteny náklady na ošetření závitů antikorozním přípravkem, demontáž, výměnu a montáž nové součásti.</t>
  </si>
  <si>
    <t>5908065010</t>
  </si>
  <si>
    <t>Ojedinělé dotahování upevňovadel bez protáčení závitů šroub spojkový</t>
  </si>
  <si>
    <t>1672263608</t>
  </si>
  <si>
    <t>Ojedinělé dotahování upevňovadel bez protáčení závitů šroub spojkový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</si>
  <si>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</si>
  <si>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</si>
  <si>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522542914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</si>
  <si>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</si>
  <si>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</si>
  <si>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</si>
  <si>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1609917867</t>
  </si>
  <si>
    <t>Ojedinělé dotahování upevňovadel bez protáčení závitů vrtule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</si>
  <si>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</si>
  <si>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</si>
  <si>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561305523</t>
  </si>
  <si>
    <t>Ojedinělé dotahování upevňovadel s protáčením závitů šroub spojkový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</si>
  <si>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</si>
  <si>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</si>
  <si>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909478578</t>
  </si>
  <si>
    <t>Ojedinělé dotahování upevňovadel s protáčením závitů šroub svěrkový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</si>
  <si>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</si>
  <si>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</si>
  <si>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1895724048</t>
  </si>
  <si>
    <t>Ojedinělé dotahování upevňovadel s protáčením závitů vrtule Poznámka: 1. V cenách jsou započteny náklady na dotažení doporučeným utahovacím momentem a ošetření součástí mazivem.</t>
  </si>
  <si>
    <t>5908085010</t>
  </si>
  <si>
    <t>Ojedinělá montáž kolejiva (podkladnice, můstkové desky, spojky)</t>
  </si>
  <si>
    <t>-2100893777</t>
  </si>
  <si>
    <t>Ojedinělá montáž kolejiva (podkladnice, můstkové desky, spojky) Poznámka: 1. V cenách jsou započteny náklady na montáž a ošetření součástí mazivem.</t>
  </si>
  <si>
    <t>5908085020</t>
  </si>
  <si>
    <t>Ojedinělá montáž drobného kolejiva (svěrky, spony, šrouby, kroužky, vložky, podložky)</t>
  </si>
  <si>
    <t>-779299043</t>
  </si>
  <si>
    <t>Ojedinělá montáž drobného kolejiva (svěrky, spony, šrouby, kroužky, vložky, podložky) Poznámka: 1. V cenách jsou započteny náklady na montáž a ošetření součástí mazivem.</t>
  </si>
  <si>
    <t>5908087010</t>
  </si>
  <si>
    <t>Ojedinělá demontáž kolejiva (podkladnice, můstkové desky, spojky)</t>
  </si>
  <si>
    <t>1071575368</t>
  </si>
  <si>
    <t>Ojedinělá demontáž kolejiva (podkladnice, můstkové desky, spojky) Poznámka: 1. V cenách jsou započteny náklady na demontáž a naložení na dopravní prostředek.</t>
  </si>
  <si>
    <t>5908087020</t>
  </si>
  <si>
    <t>Ojedinělá demontáž drobného kolejiva (svěrky, spony, šrouby, kroužky, vložky, podložky)</t>
  </si>
  <si>
    <t>-89838284</t>
  </si>
  <si>
    <t>Ojedinělá demontáž drobného kolejiva (svěrky, spony, šrouby, kroužky, vložky, podložky) Poznámka: 1. V cenách jsou započteny náklady na demontáž a naložení na dopravní prostředek.</t>
  </si>
  <si>
    <t>5909010020</t>
  </si>
  <si>
    <t>Ojedinělé ruční podbití pražců příčných dřevěných</t>
  </si>
  <si>
    <t>766558098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</si>
  <si>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</si>
  <si>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</si>
  <si>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</si>
  <si>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1651207271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</si>
  <si>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</si>
  <si>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</si>
  <si>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</si>
  <si>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1088738488</t>
  </si>
  <si>
    <t>5909020010</t>
  </si>
  <si>
    <t>Oprava nivelety do 100 mm ručně koleje směrový posun</t>
  </si>
  <si>
    <t>1763812199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</si>
  <si>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</si>
  <si>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</si>
  <si>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</si>
  <si>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-247606583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</si>
  <si>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</si>
  <si>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</si>
  <si>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</si>
  <si>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-1584358818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</si>
  <si>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</si>
  <si>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5909032010</t>
  </si>
  <si>
    <t>Přesná úprava GPK koleje směrové a výškové uspořádání pražce dřevěné nebo ocelové</t>
  </si>
  <si>
    <t>-525500577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</si>
  <si>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</si>
  <si>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</si>
  <si>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</si>
  <si>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41960034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</si>
  <si>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</si>
  <si>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5910020020</t>
  </si>
  <si>
    <t>Svařování kolejnic termitem plný předehřev standardní spára svar sériový tv. R65</t>
  </si>
  <si>
    <t>svar</t>
  </si>
  <si>
    <t>-2085732096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</si>
  <si>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</si>
  <si>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</si>
  <si>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</si>
  <si>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126865412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</si>
  <si>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</si>
  <si>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</si>
  <si>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</si>
  <si>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2092519205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</si>
  <si>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</si>
  <si>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</si>
  <si>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</si>
  <si>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-1960721193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</si>
  <si>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</si>
  <si>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5910035020</t>
  </si>
  <si>
    <t>Dosažení dovolené upínací teploty v BK prodloužením kolejnicového pásu v koleji tv. R65</t>
  </si>
  <si>
    <t>1010973601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</si>
  <si>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</si>
  <si>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</si>
  <si>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</si>
  <si>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-1297003383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</si>
  <si>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</si>
  <si>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5910040015</t>
  </si>
  <si>
    <t>Umožnění volné dilatace kolejnice demontáž upevňovadel bez osazení kluzných podložek</t>
  </si>
  <si>
    <t>353068133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</si>
  <si>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</si>
  <si>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</si>
  <si>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</si>
  <si>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2055992961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</si>
  <si>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</si>
  <si>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</si>
  <si>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</si>
  <si>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-1055238822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</si>
  <si>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</si>
  <si>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</si>
  <si>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</si>
  <si>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-1507568783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</si>
  <si>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</si>
  <si>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5910135010</t>
  </si>
  <si>
    <t>Demontáž pražcové kotvy v koleji</t>
  </si>
  <si>
    <t>778834309</t>
  </si>
  <si>
    <t>Demontáž pražcové kotvy v koleji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</si>
  <si>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</si>
  <si>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</si>
  <si>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923156748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</si>
  <si>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</si>
  <si>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5910137010</t>
  </si>
  <si>
    <t>Kontrola pražcové kotvy v koleji</t>
  </si>
  <si>
    <t>1615419870</t>
  </si>
  <si>
    <t>Kontrola pražcové kotvy v koleji Poznámka: 1. V cenách jsou započteny náklady na odstranění kameniva, očištění, kontrolu šroubů, dotažení matic, ošetření součástí mazivem a úpravu kameniva. 2. V cenách nejsou obsaženy náklady na dodávku materiálu.</t>
  </si>
  <si>
    <t>5914015010</t>
  </si>
  <si>
    <t>Čištění odvodňovacích zařízení ručně příkop zpevněný</t>
  </si>
  <si>
    <t>-1434806819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</si>
  <si>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</si>
  <si>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</si>
  <si>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</si>
  <si>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-851779778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</si>
  <si>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</si>
  <si>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</si>
  <si>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</si>
  <si>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1222458807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</si>
  <si>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</si>
  <si>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</si>
  <si>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</si>
  <si>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107075596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</si>
  <si>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</si>
  <si>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5999005010</t>
  </si>
  <si>
    <t>Třídění spojovacích a upevňovacích součástí</t>
  </si>
  <si>
    <t>-795773924</t>
  </si>
  <si>
    <t>Třídění spojovacích a upevňovacích součástí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</si>
  <si>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</si>
  <si>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</si>
  <si>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994145487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</si>
  <si>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</si>
  <si>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</si>
  <si>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</si>
  <si>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1158085830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</si>
  <si>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</si>
  <si>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5955101000</t>
  </si>
  <si>
    <t>Kamenivo drcené štěrk frakce 31,5/63 (32/63) třídy BI</t>
  </si>
  <si>
    <t>-80910604</t>
  </si>
  <si>
    <t>5955101005</t>
  </si>
  <si>
    <t>Kamenivo drcené štěrk frakce 31,5/63 (32/63) třídy min. BII</t>
  </si>
  <si>
    <t>-806071565</t>
  </si>
  <si>
    <t>5955101025</t>
  </si>
  <si>
    <t>Kamenivo drcené drť frakce 4/8</t>
  </si>
  <si>
    <t>-276370091</t>
  </si>
  <si>
    <t>5955101030</t>
  </si>
  <si>
    <t>Kamenivo drcené drť frakce 8/16</t>
  </si>
  <si>
    <t>1676143865</t>
  </si>
  <si>
    <t>5956101000</t>
  </si>
  <si>
    <t>Pražec dřevěný příčný nevystrojený dub skupina 1 2600x260x160 mm</t>
  </si>
  <si>
    <t>1195945625</t>
  </si>
  <si>
    <t>5956101025</t>
  </si>
  <si>
    <t>Pražec dřevěný příčný vystrojený   dub skupina 2 2600x260x150 mm</t>
  </si>
  <si>
    <t>-1146206775</t>
  </si>
  <si>
    <t>5958101005</t>
  </si>
  <si>
    <t>Součásti spojovací kolejnicové spojky tv. S 730 mm</t>
  </si>
  <si>
    <t>-1910393560</t>
  </si>
  <si>
    <t>5958101015</t>
  </si>
  <si>
    <t>Součásti spojovací kolejnicové spojky tv. R(R1)-750 mm</t>
  </si>
  <si>
    <t>189777162</t>
  </si>
  <si>
    <t>5958107000</t>
  </si>
  <si>
    <t>Šroub výhybkový a spojkový M24 x 120 mm</t>
  </si>
  <si>
    <t>154679805</t>
  </si>
  <si>
    <t>5958107005</t>
  </si>
  <si>
    <t>Šroub výhybkový a spojkový M24 x 140 mm</t>
  </si>
  <si>
    <t>22341191</t>
  </si>
  <si>
    <t>5958107010</t>
  </si>
  <si>
    <t>Šroub výhybkový a spojkový M24 x 165 mm</t>
  </si>
  <si>
    <t>-1429087087</t>
  </si>
  <si>
    <t>5958137000</t>
  </si>
  <si>
    <t>Plastová izolační podložka pod ocelový distanční kroužek</t>
  </si>
  <si>
    <t>-1907461845</t>
  </si>
  <si>
    <t>5956140045</t>
  </si>
  <si>
    <t>Pražec betonový příčný vystrojený včetně kompletů pro podkladnicové upevnění, dl. 2,4 m, s úklonem úložné plochy 1:20, upevnění K</t>
  </si>
  <si>
    <t>-1813691152</t>
  </si>
  <si>
    <t>5956131005</t>
  </si>
  <si>
    <t>Vystrojení pražce dřevěného protištěpná destička pro pražec (105x210)</t>
  </si>
  <si>
    <t>1525650854</t>
  </si>
  <si>
    <t>5956131010</t>
  </si>
  <si>
    <t>Vystrojení pražce dřevěného protištěpná destička pro mostnici (210x210)</t>
  </si>
  <si>
    <t>-1988548047</t>
  </si>
  <si>
    <t>5958125010</t>
  </si>
  <si>
    <t>Komplety s antikorozní úpravou ŽS 4 (svěrka ŽS4, šroub RS 1, matice M24, dvojitý pružný kroužek Fe6)</t>
  </si>
  <si>
    <t>1307380859</t>
  </si>
  <si>
    <t>5958128010</t>
  </si>
  <si>
    <t>Komplety ŽS 4 (šroub RS 1, matice M 24, dvojitý pružný kroužek Fe6, svěrka ŽS4)</t>
  </si>
  <si>
    <t>-2052484973</t>
  </si>
  <si>
    <t>5958134043</t>
  </si>
  <si>
    <t>Součásti upevňovací šroub svěrkový RS 0 (M22x70)</t>
  </si>
  <si>
    <t>1032332554</t>
  </si>
  <si>
    <t>5958134044</t>
  </si>
  <si>
    <t>Součásti upevňovací šroub svěrkový RS 1 (M24x80)</t>
  </si>
  <si>
    <t>-732647396</t>
  </si>
  <si>
    <t>5958134045</t>
  </si>
  <si>
    <t>Součásti upevňovací šroub svěrkový RS 2 (M24x87)</t>
  </si>
  <si>
    <t>303290716</t>
  </si>
  <si>
    <t>5958134150</t>
  </si>
  <si>
    <t>Součásti upevňovací distanční ocelový kroužek plastový PDK-1</t>
  </si>
  <si>
    <t>-1964104617</t>
  </si>
  <si>
    <t>5958134041</t>
  </si>
  <si>
    <t>Součásti upevňovací šroub svěrkový T5 (M24x75)</t>
  </si>
  <si>
    <t>-1428755851</t>
  </si>
  <si>
    <t>5958134042</t>
  </si>
  <si>
    <t>Součásti upevňovací šroub svěrkový T10 (M24x80)</t>
  </si>
  <si>
    <t>-459619769</t>
  </si>
  <si>
    <t>5958131068</t>
  </si>
  <si>
    <t>Součásti upevňovací s antikorozní úpravou matice M24 samojistná</t>
  </si>
  <si>
    <t>-1773731974</t>
  </si>
  <si>
    <t>5958134110</t>
  </si>
  <si>
    <t>Součásti upevňovací matice M22</t>
  </si>
  <si>
    <t>-1273409761</t>
  </si>
  <si>
    <t>5958134115</t>
  </si>
  <si>
    <t>Součásti upevňovací matice M24</t>
  </si>
  <si>
    <t>578397646</t>
  </si>
  <si>
    <t>5958134040</t>
  </si>
  <si>
    <t>Součásti upevňovací kroužek pružný dvojitý Fe 6</t>
  </si>
  <si>
    <t>-1724082039</t>
  </si>
  <si>
    <t>5958134125</t>
  </si>
  <si>
    <t>Součásti upevňovací podložka Uls 6</t>
  </si>
  <si>
    <t>1036829739</t>
  </si>
  <si>
    <t>5958134130</t>
  </si>
  <si>
    <t>Součásti upevňovací podložka Uls 7</t>
  </si>
  <si>
    <t>-683677927</t>
  </si>
  <si>
    <t>5958134140</t>
  </si>
  <si>
    <t>Součásti upevňovací vložka M k upevnění šroubu T</t>
  </si>
  <si>
    <t>-240648377</t>
  </si>
  <si>
    <t>5958134075</t>
  </si>
  <si>
    <t>Součásti upevňovací vrtule R1(145)</t>
  </si>
  <si>
    <t>-289101532</t>
  </si>
  <si>
    <t>5958134080</t>
  </si>
  <si>
    <t>Součásti upevňovací vrtule R2 (160)</t>
  </si>
  <si>
    <t>924157597</t>
  </si>
  <si>
    <t>5958134025</t>
  </si>
  <si>
    <t>Součásti upevňovací svěrka ŽS 4</t>
  </si>
  <si>
    <t>189241967</t>
  </si>
  <si>
    <t>5958140010</t>
  </si>
  <si>
    <t>Podkladnice žebrová tv. S4M pro mostnice</t>
  </si>
  <si>
    <t>-237682568</t>
  </si>
  <si>
    <t>5958140030</t>
  </si>
  <si>
    <t>Podkladnice žebrová tv. R4M</t>
  </si>
  <si>
    <t>-1294664302</t>
  </si>
  <si>
    <t>5958158005</t>
  </si>
  <si>
    <t>Podložka pryžová pod patu kolejnice S49 183/126/6</t>
  </si>
  <si>
    <t>-350677932</t>
  </si>
  <si>
    <t>5958158020</t>
  </si>
  <si>
    <t>Podložka pryžová pod patu kolejnice R65 183/151/6</t>
  </si>
  <si>
    <t>-995656351</t>
  </si>
  <si>
    <t>5958158070</t>
  </si>
  <si>
    <t>Podložka polyetylenová pod podkladnici 380/160/2 (S4, R4)</t>
  </si>
  <si>
    <t>-866463932</t>
  </si>
  <si>
    <t>5958158075</t>
  </si>
  <si>
    <t>Podložka z penefolu pod podkladnici 390/170/5 (žebrová podkl.; průměr otvorů 44)</t>
  </si>
  <si>
    <t>-1559104425</t>
  </si>
  <si>
    <t>5958158080</t>
  </si>
  <si>
    <t>Podložka z penefolu pod podkladnici 390/210/5 (žebrová podkl. R4Md, S4Md; průměr otvorů 44)</t>
  </si>
  <si>
    <t>883146295</t>
  </si>
  <si>
    <t>5958173000</t>
  </si>
  <si>
    <t>Polyetylenové pásy v kotoučích</t>
  </si>
  <si>
    <t>767553046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</si>
  <si>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</si>
  <si>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</si>
  <si>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</si>
  <si>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</si>
  <si>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-1006654293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</si>
  <si>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</si>
  <si>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</si>
  <si>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</si>
  <si>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1546007720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</si>
  <si>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</si>
  <si>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</si>
  <si>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</si>
  <si>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-1748112465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</si>
  <si>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</si>
  <si>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9902109200</t>
  </si>
  <si>
    <t>Doprava materiálu mechanizací o nosnosti přes 3,5 t sypanin (kameniva, písku, suti, dlažebních kostek, atd.) příplatek za každých dalších 10 km</t>
  </si>
  <si>
    <t>1498418180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</si>
  <si>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</si>
  <si>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</si>
  <si>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</si>
  <si>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-1526650740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</si>
  <si>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</si>
  <si>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</si>
  <si>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</si>
  <si>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-1644347052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</si>
  <si>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</si>
  <si>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9902900100</t>
  </si>
  <si>
    <t>Naložení sypanin, drobného kusového materiálu, suti</t>
  </si>
  <si>
    <t>-1087315554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</si>
  <si>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</si>
  <si>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</si>
  <si>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</si>
  <si>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141600571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</si>
  <si>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</si>
  <si>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</si>
  <si>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</t>
  </si>
  <si>
    <t>792905506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</si>
  <si>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</si>
  <si>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</si>
  <si>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</si>
  <si>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-580930361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</si>
  <si>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</si>
  <si>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</si>
  <si>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</si>
  <si>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-1593150693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</si>
  <si>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</si>
  <si>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</si>
  <si>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</si>
  <si>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2030854539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</si>
  <si>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</si>
  <si>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</si>
  <si>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</si>
  <si>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1520410902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</si>
  <si>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</si>
  <si>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</si>
  <si>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</si>
  <si>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1697500546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</si>
  <si>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</si>
  <si>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</si>
  <si>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</si>
  <si>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662392740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</si>
  <si>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</si>
  <si>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</si>
  <si>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</si>
  <si>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925000459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</si>
  <si>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</si>
  <si>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</si>
  <si>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</si>
  <si>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979187119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</si>
  <si>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</si>
  <si>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9909000210</t>
  </si>
  <si>
    <t>Poplatek za uložení výzisku ze štěrkového lože kontaminovaného</t>
  </si>
  <si>
    <t>1299629846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</si>
  <si>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</si>
  <si>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</si>
  <si>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</si>
  <si>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-260827263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</si>
  <si>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</si>
  <si>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</si>
  <si>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</si>
  <si>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-630602417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</si>
  <si>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</si>
  <si>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</si>
  <si>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</si>
  <si>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-463961294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</si>
  <si>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</si>
  <si>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Ostatní -  ve Sborníku neoceněné</t>
  </si>
  <si>
    <t>5958158008 - R</t>
  </si>
  <si>
    <t>Podložka pryžová pod patu kolejnice S49-M 220/126/6</t>
  </si>
  <si>
    <t>1742374015</t>
  </si>
  <si>
    <t>5958158022 - R</t>
  </si>
  <si>
    <t>Podložka pryžová pod patu kolejnice R65-M 220/151/6</t>
  </si>
  <si>
    <t>968761869</t>
  </si>
  <si>
    <t>5958158082 - R</t>
  </si>
  <si>
    <t>Podložka pryžová pod podkladnici (mosty s přímým uložením koleje) PP15-Z1</t>
  </si>
  <si>
    <t>1523748199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</si>
  <si>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</si>
  <si>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</si>
  <si>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</si>
  <si>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</si>
  <si>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</si>
  <si>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</si>
  <si>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</si>
  <si>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033131001 - R</t>
  </si>
  <si>
    <t>Provozní vlivy Organizační zajištění prací při zřizování a udržování BK kolejí a výhybek</t>
  </si>
  <si>
    <t>1024</t>
  </si>
  <si>
    <t>-2085888667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</si>
  <si>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</si>
  <si>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VRN1</t>
  </si>
  <si>
    <t>Průzkumné, geodetické a projektové práce</t>
  </si>
  <si>
    <t>012103000 - R</t>
  </si>
  <si>
    <t>Geodetické práce před výstavbou</t>
  </si>
  <si>
    <t>249298287</t>
  </si>
  <si>
    <t>Poznámka k položce:_x000D_
jedná se o vytýčení hranic pozemků, výšková měření, zaměření stávajícího objektu, popřípadě další.</t>
  </si>
  <si>
    <t>012103000 - R.1</t>
  </si>
  <si>
    <t>-1517882312</t>
  </si>
  <si>
    <t>Poznámka k položce:_x000D_
jedná se o vytýčení, určení průběhu nadzemního nebo podzemního  stávajícího i plánovaného vedení inženýrských sítí, případně další. Jednotková cena v Kč / hod/ pracovník ( skutečný výkon bez nákladů za dopravu )"""_x000D_
Soubour = 1 správce sítí</t>
  </si>
  <si>
    <t>012203000 - R</t>
  </si>
  <si>
    <t>Geodetické práce při provádění stavby</t>
  </si>
  <si>
    <t>-747188103</t>
  </si>
  <si>
    <t>Poznámka k položce:_x000D_
jedná se o výšková měření, případně další.</t>
  </si>
  <si>
    <t>012303000 - R</t>
  </si>
  <si>
    <t>Geodetické práce po výstavbě</t>
  </si>
  <si>
    <t>obj=1GP</t>
  </si>
  <si>
    <t>1534466705</t>
  </si>
  <si>
    <t>Poznámka k položce:_x000D_
jedná se zaměření skutečného provedení stavby, kontrolní měření provedeného objektu, případně další._x000D_
Jednotková cena za vyhotovení GP v Kč/objekt."""</t>
  </si>
  <si>
    <t>013244000 - R</t>
  </si>
  <si>
    <t>Dokumentace pro provádění stavby</t>
  </si>
  <si>
    <t>482889176</t>
  </si>
  <si>
    <t>Poznámka k položce:_x000D_
jedná se o vypracování jednoduché výrobní dokumentace výroba nového zábradlí na římsách a zídkách, výkres tvaru zábradlí._x000D_
1 soubor = 1 mostní objekt</t>
  </si>
  <si>
    <t>013244000 - R.1</t>
  </si>
  <si>
    <t>-794984265</t>
  </si>
  <si>
    <t>Poznámka k položce:_x000D_
jedná se o provedení  zaměření a vypracování jednoduché výrobní dokumentace pro opracování mostnic ( od 15 ks do 40 ks )_x000D_
1 soubor = 1 mostní objekt</t>
  </si>
  <si>
    <t>013244000 - R.2</t>
  </si>
  <si>
    <t>1427102510</t>
  </si>
  <si>
    <t>Poznámka k položce:_x000D_
jedná se o vypracování jednoduché výrobbní dokumentace - výkres tvaru a výztuže železobetonových konstrukcí ( např. římsy )_x000D_
1 soubor = 1 mostní objekt</t>
  </si>
  <si>
    <t>013244000 - R.3</t>
  </si>
  <si>
    <t>839193669</t>
  </si>
  <si>
    <t>Poznámka k položce:_x000D_
jedná se o provedení  zaměření a vypracování jednoduché výrobní dokumentace pro opracování podélných dřev( 1 mostní objekt ), mostnic ( od 1 - 14 kusů )._x000D_
1 soubour = 1 mostní objekt</t>
  </si>
  <si>
    <t>013254000 - R</t>
  </si>
  <si>
    <t>Dokumentace skutečného provedení stavby</t>
  </si>
  <si>
    <t>obj=1DSPS</t>
  </si>
  <si>
    <t>-1826889065</t>
  </si>
  <si>
    <t>Poznámka k položce:_x000D_
DSPS 2 x listnná podoba, elektronická podoba 1 x uzevřená, 1 x otevřená podoba.( viz. požadavky v ZTP ).</t>
  </si>
  <si>
    <t>VRN3</t>
  </si>
  <si>
    <t>Zařízení staveniště</t>
  </si>
  <si>
    <t>032103000 - R</t>
  </si>
  <si>
    <t>Náklady na stavební buňky</t>
  </si>
  <si>
    <t>599896666</t>
  </si>
  <si>
    <t>Poznámka k položce:_x000D_
náklady na zřízení, demontáž a opotřebení nebo pronájem stavebních buněk - mobilního, uzamykatelného kontejneru 3 - 4,5m * 2,4m * 2,5m hmotnost.....kg na uložení nářadí a materiálu._x000D_
Jednotková cena: soubor= Kč / objekt /  objednávka k rámcové smlouvě</t>
  </si>
  <si>
    <t>034603000 - R</t>
  </si>
  <si>
    <t>Alarm, strážní služba staveniště</t>
  </si>
  <si>
    <t>948050027</t>
  </si>
  <si>
    <t>VRN4</t>
  </si>
  <si>
    <t>Inženýrská činnost</t>
  </si>
  <si>
    <t>043194000 - R</t>
  </si>
  <si>
    <t>Ostatní zkoušky</t>
  </si>
  <si>
    <t>zkouška</t>
  </si>
  <si>
    <t>-704684883</t>
  </si>
  <si>
    <t>Poznámka k položce:_x000D_
zkouška přilnavosti vrstev a pevnost v tahu povrchových vrstev ( podklad pro vypracování TP SVI nebo sanace povrchů betonových konstrukcí ), cena za provedení jedné zkoušky = 6 měření, včetně dodání protokolu o zkoušce."""</t>
  </si>
  <si>
    <t>-1057806213</t>
  </si>
  <si>
    <t>Poznámka k položce:_x000D_
statická zkouška  hutnění , cena za provedení jedné statické zkoušky včetně dodání protokolu o zkoušce."""</t>
  </si>
  <si>
    <t>049203000 - R</t>
  </si>
  <si>
    <t>Náklady stanovené zvláštními předpisy</t>
  </si>
  <si>
    <t>-439371652</t>
  </si>
  <si>
    <t>Poznámka k položce:_x000D_
Náklady související s vyhotovením a schválením havarijního a povodňového plánu stavby."</t>
  </si>
  <si>
    <t>VRN6</t>
  </si>
  <si>
    <t>Územní vlivy</t>
  </si>
  <si>
    <t>065002000 - R</t>
  </si>
  <si>
    <t>Mimostaveništní doprava materiálů</t>
  </si>
  <si>
    <t>1102310665</t>
  </si>
  <si>
    <t>Automobilová plošina přeprava v km</t>
  </si>
  <si>
    <t>-1710004726</t>
  </si>
  <si>
    <t>Kráčivé rypadlo výkon 104 kW přeprava v km</t>
  </si>
  <si>
    <t>736103926</t>
  </si>
  <si>
    <t>Kolový jeřáb nosnost 28 t přeprava v km</t>
  </si>
  <si>
    <t>-290682207</t>
  </si>
  <si>
    <t>Dvoucestné rypadlo přeprava v km</t>
  </si>
  <si>
    <t>-325836422</t>
  </si>
  <si>
    <t>R - položka 5</t>
  </si>
  <si>
    <t>Dvoucestný bagr LIEBHEER A 922 přeprava v km</t>
  </si>
  <si>
    <t>-392609298</t>
  </si>
  <si>
    <t>R - položka 6</t>
  </si>
  <si>
    <t>Kolový jeřáb výkon 300 kW nosnost 70 t přeprava v km</t>
  </si>
  <si>
    <t>1596295383</t>
  </si>
  <si>
    <t>VRN7</t>
  </si>
  <si>
    <t>Provozní vlivy</t>
  </si>
  <si>
    <t>072002000 - R</t>
  </si>
  <si>
    <t>Silniční provoz</t>
  </si>
  <si>
    <t>-515101354</t>
  </si>
  <si>
    <t xml:space="preserve">Silniční provoz </t>
  </si>
  <si>
    <t xml:space="preserve">Poznámka k položce:_x000D_
:
""rušení průběhu stavebních prací silničním provozem (zahrnuje zvýšené náklady, při pracích na žel.přejezdech, na křižovatkách, mostech aj ). Často je nutné vykonávat dozor na silniční provoz a jeho řízení a řízení průběhu stavebních prací vykonávaných v daném režimu. Náklady jsou stanoveny přirážkou k ceně dotčených prací ve výši 4 % k základním rozpočtovým nákladům.  
Poznámka k položce: 1) jednotkovou cenou se rozumí přirážka/příplatek k hodinové sazbě kvalifikovaného dělníka údržby mostů (kód HZS 1452 = 414,0Kč/hod).
                               _x000D_
  Při provádění  prací na mostních objektech bude množství (počet hodin) součtem položek činnosti,které jsou skutečně ovlivňovány silničbním provozem/414,0Kč."""_x000D_
</t>
  </si>
  <si>
    <t>072002000 - R.1</t>
  </si>
  <si>
    <t>-1171619978</t>
  </si>
  <si>
    <t>Silniční provoz - pronájem světelné signalizace</t>
  </si>
  <si>
    <t>Poznámka k položce:_x000D_
pronájem světelné signalizace za účelem zajištění částečné uzavírky pozemní komunikace.</t>
  </si>
  <si>
    <t>074002000 - R</t>
  </si>
  <si>
    <t>Železniční a městský kolejový provoz</t>
  </si>
  <si>
    <t>1937794346</t>
  </si>
  <si>
    <t xml:space="preserve">Poznámka k položce:_x000D_
""rušení průběhu stavebních prací, pokud práce nebo sovisející manipulačníí činnosti jsou vykonávány v prostoru:
a) do 10 m od hrany kolejí železničního provozu ( hranou kolejí se rozumí osa provozované koleje ), náklady jsou stanoveny přirážkou k ceně práce, při kolejovém provozu ve výši 5% k základním rozpočtovým nákladům.
Poznámka k položce: 1) jednotkovou cenou se rozumí přirážka/příplatek k hodinové sazbě kvalifikovaného dělníka údržby mostů (kód HZS 1452 = 414,0Kč/hod).
                                 Při provádění  prací na mostních objektech bude množství (počet hodin) součtem položek činnosti,které jsou skutečně ovlivňovány železničním provozem/414,0Kč."""_x000D_
</t>
  </si>
  <si>
    <t>VRN8</t>
  </si>
  <si>
    <t>Přesun stavebních kapacit</t>
  </si>
  <si>
    <t>081002000 - R</t>
  </si>
  <si>
    <t>Doprava zaměstnanců</t>
  </si>
  <si>
    <t>292482749</t>
  </si>
  <si>
    <t>Poznámka k položce:_x000D_
"Doprava zaměstnanců na staveniště náklady na dopravu zaměstnanců na staveniště a zpět jsou stanoveny podle tarifů na určené dopravní prostředky:_x000D_
přeprava motorovým silničním vozidlem do 3,5 t, jednotková cena Kč/km."</t>
  </si>
  <si>
    <t>081002000 - R.1</t>
  </si>
  <si>
    <t>426133247</t>
  </si>
  <si>
    <t>Poznámka k položce:_x000D_
"Doprava zaměstnanců na staveniště náklady na dopravu zaměstnanců na staveniště a zpět jsou stanoveny podle tarifů na určené dopravní prostředky:_x000D_
přeprava motorovým silničním vozidlem osobním, jednotková cena Kč/km."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</si>
  <si>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</si>
  <si>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</si>
  <si>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</si>
  <si>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</si>
  <si>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</si>
  <si>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</si>
  <si>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</si>
  <si>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</si>
  <si>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</si>
  <si>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</si>
  <si>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</si>
  <si>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</si>
  <si>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</si>
  <si>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</si>
  <si>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</si>
  <si>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</si>
  <si>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</si>
  <si>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</si>
  <si>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</si>
  <si>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</si>
  <si>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</si>
  <si>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</si>
  <si>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</si>
  <si>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</si>
  <si>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</si>
  <si>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</si>
  <si>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</si>
  <si>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</si>
  <si>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</si>
  <si>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</si>
  <si>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</si>
  <si>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</si>
  <si>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</si>
  <si>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</si>
  <si>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</si>
  <si>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</si>
  <si>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</si>
  <si>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</si>
  <si>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</si>
  <si>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</si>
  <si>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</si>
  <si>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</si>
  <si>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</si>
  <si>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</si>
  <si>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</si>
  <si>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</si>
  <si>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</si>
  <si>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</si>
  <si>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</si>
  <si>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</si>
  <si>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</si>
  <si>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</si>
  <si>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</si>
  <si>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</si>
  <si>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</si>
  <si>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</si>
  <si>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</si>
  <si>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</si>
  <si>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</si>
  <si>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</si>
  <si>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</si>
  <si>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</si>
  <si>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</si>
  <si>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</si>
  <si>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</si>
  <si>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</si>
  <si>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</si>
  <si>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</si>
  <si>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</si>
  <si>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</si>
  <si>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</si>
  <si>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</si>
  <si>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</si>
  <si>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</si>
  <si>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</si>
  <si>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</si>
  <si>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</si>
  <si>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</si>
  <si>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</si>
  <si>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</si>
  <si>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</si>
  <si>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</si>
  <si>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</si>
  <si>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</si>
  <si>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</si>
  <si>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</si>
  <si>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</si>
  <si>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</si>
  <si>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</si>
  <si>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</si>
  <si>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</si>
  <si>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</si>
  <si>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</si>
  <si>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</si>
  <si>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</si>
  <si>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</si>
  <si>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</si>
  <si>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</si>
  <si>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</si>
  <si>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</si>
  <si>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</si>
  <si>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</si>
  <si>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</si>
  <si>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</si>
  <si>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</si>
  <si>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</si>
  <si>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</si>
  <si>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</si>
  <si>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</si>
  <si>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</si>
  <si>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</si>
  <si>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</si>
  <si>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</si>
  <si>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</si>
  <si>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</si>
  <si>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</si>
  <si>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</si>
  <si>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</si>
  <si>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</si>
  <si>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</si>
  <si>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</si>
  <si>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</si>
  <si>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</si>
  <si>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</si>
  <si>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</si>
  <si>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</si>
  <si>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</si>
  <si>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</si>
  <si>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</si>
  <si>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</si>
  <si>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</si>
  <si>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</si>
  <si>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</si>
  <si>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</si>
  <si>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</si>
  <si>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</si>
  <si>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</si>
  <si>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</si>
  <si>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</si>
  <si>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</si>
  <si>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</si>
  <si>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</si>
  <si>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</si>
  <si>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</si>
  <si>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</si>
  <si>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</si>
  <si>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</si>
  <si>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</si>
  <si>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</si>
  <si>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</si>
  <si>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</si>
  <si>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</si>
  <si>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</si>
  <si>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</si>
  <si>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</si>
  <si>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</si>
  <si>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</si>
  <si>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</si>
  <si>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</si>
  <si>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</si>
  <si>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</si>
  <si>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</si>
  <si>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</si>
  <si>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</si>
  <si>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</si>
  <si>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</si>
  <si>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</si>
  <si>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</si>
  <si>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</si>
  <si>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</si>
  <si>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</si>
  <si>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</si>
  <si>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</si>
  <si>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</si>
  <si>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</si>
  <si>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</si>
  <si>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</si>
  <si>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</si>
  <si>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</si>
  <si>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</si>
  <si>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</si>
  <si>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</si>
  <si>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</si>
  <si>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</si>
  <si>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</si>
  <si>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</si>
  <si>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Ostatní - v CS ÚRS neoceněné položky</t>
  </si>
  <si>
    <t xml:space="preserve">    Ostatní 1 - Číselník strojů a mechanizmů</t>
  </si>
  <si>
    <t xml:space="preserve">R - položka </t>
  </si>
  <si>
    <t>Mazanina z betonu prostého bez zvýšených nároků na prostředí tl. přes 50 do 80 mm tř. C 25/30 ( konstrukční beton, pytlovaná směs )</t>
  </si>
  <si>
    <t>Práce a dodávky - SMT Olomouc - obvod II - práce na mostních objektech ( ÚRS 2024 01  a  položky R )</t>
  </si>
  <si>
    <t>SMT Olomouc - obvod II</t>
  </si>
  <si>
    <t>Práce a dodávky - SMT Olomouc - obvod II - práce na žel. svršku ( Sborník ÚOŽI 01 2024 +  položky R )</t>
  </si>
  <si>
    <t>SO 01 - Práce a dodávky - SMT Olomouc - obvod II - práce na mostních objektech ( ÚRS 2024 01  a  položky R )</t>
  </si>
  <si>
    <t>SO 02 - Práce a dodávky - SMT Olomouc - obvod II - práce na žel. svršku ( Sborník ÚOŽI 01 2024 +  položky R )</t>
  </si>
  <si>
    <t>„Údržba, opravy a odstraňování závad u SMT  OŘ Ostrava 2024"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</si>
</sst>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0" borderId="15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275351121" TargetMode="External"/><Relationship Id="rId299" Type="http://schemas.openxmlformats.org/officeDocument/2006/relationships/hyperlink" Target="https://podminky.urs.cz/item/CS_URS_2024_01/966023211" TargetMode="External"/><Relationship Id="rId21" Type="http://schemas.openxmlformats.org/officeDocument/2006/relationships/hyperlink" Target="https://podminky.urs.cz/item/CS_URS_2024_01/115001104" TargetMode="External"/><Relationship Id="rId63" Type="http://schemas.openxmlformats.org/officeDocument/2006/relationships/hyperlink" Target="https://podminky.urs.cz/item/CS_URS_2024_01/151103101" TargetMode="External"/><Relationship Id="rId159" Type="http://schemas.openxmlformats.org/officeDocument/2006/relationships/hyperlink" Target="https://podminky.urs.cz/item/CS_URS_2024_01/429173113" TargetMode="External"/><Relationship Id="rId324" Type="http://schemas.openxmlformats.org/officeDocument/2006/relationships/hyperlink" Target="https://podminky.urs.cz/item/CS_URS_2024_01/985111292" TargetMode="External"/><Relationship Id="rId366" Type="http://schemas.openxmlformats.org/officeDocument/2006/relationships/hyperlink" Target="https://podminky.urs.cz/item/CS_URS_2024_01/985311112" TargetMode="External"/><Relationship Id="rId531" Type="http://schemas.openxmlformats.org/officeDocument/2006/relationships/hyperlink" Target="https://podminky.urs.cz/item/CS_URS_2024_01/787701901" TargetMode="External"/><Relationship Id="rId170" Type="http://schemas.openxmlformats.org/officeDocument/2006/relationships/hyperlink" Target="https://podminky.urs.cz/item/CS_URS_2024_01/511501111" TargetMode="External"/><Relationship Id="rId226" Type="http://schemas.openxmlformats.org/officeDocument/2006/relationships/hyperlink" Target="https://podminky.urs.cz/item/CS_URS_2024_01/935932111" TargetMode="External"/><Relationship Id="rId433" Type="http://schemas.openxmlformats.org/officeDocument/2006/relationships/hyperlink" Target="https://podminky.urs.cz/item/CS_URS_2024_01/711131811" TargetMode="External"/><Relationship Id="rId268" Type="http://schemas.openxmlformats.org/officeDocument/2006/relationships/hyperlink" Target="https://podminky.urs.cz/item/CS_URS_2024_01/952904122" TargetMode="External"/><Relationship Id="rId475" Type="http://schemas.openxmlformats.org/officeDocument/2006/relationships/hyperlink" Target="https://podminky.urs.cz/item/CS_URS_2024_01/998771121" TargetMode="External"/><Relationship Id="rId32" Type="http://schemas.openxmlformats.org/officeDocument/2006/relationships/hyperlink" Target="https://podminky.urs.cz/item/CS_URS_2024_01/119003227" TargetMode="External"/><Relationship Id="rId74" Type="http://schemas.openxmlformats.org/officeDocument/2006/relationships/hyperlink" Target="https://podminky.urs.cz/item/CS_URS_2024_01/162751114" TargetMode="External"/><Relationship Id="rId128" Type="http://schemas.openxmlformats.org/officeDocument/2006/relationships/hyperlink" Target="https://podminky.urs.cz/item/CS_URS_2024_01/317221111" TargetMode="External"/><Relationship Id="rId335" Type="http://schemas.openxmlformats.org/officeDocument/2006/relationships/hyperlink" Target="https://podminky.urs.cz/item/CS_URS_2024_01/985131311" TargetMode="External"/><Relationship Id="rId377" Type="http://schemas.openxmlformats.org/officeDocument/2006/relationships/hyperlink" Target="https://podminky.urs.cz/item/CS_URS_2024_01/985311315" TargetMode="External"/><Relationship Id="rId500" Type="http://schemas.openxmlformats.org/officeDocument/2006/relationships/hyperlink" Target="https://podminky.urs.cz/item/CS_URS_2024_01/781774112" TargetMode="External"/><Relationship Id="rId542" Type="http://schemas.openxmlformats.org/officeDocument/2006/relationships/hyperlink" Target="https://podminky.urs.cz/item/CS_URS_2024_01/789112142" TargetMode="External"/><Relationship Id="rId5" Type="http://schemas.openxmlformats.org/officeDocument/2006/relationships/hyperlink" Target="https://podminky.urs.cz/item/CS_URS_2024_01/112101101" TargetMode="External"/><Relationship Id="rId181" Type="http://schemas.openxmlformats.org/officeDocument/2006/relationships/hyperlink" Target="https://podminky.urs.cz/item/CS_URS_2024_01/521273223" TargetMode="External"/><Relationship Id="rId237" Type="http://schemas.openxmlformats.org/officeDocument/2006/relationships/hyperlink" Target="https://podminky.urs.cz/item/CS_URS_2024_01/938111111" TargetMode="External"/><Relationship Id="rId402" Type="http://schemas.openxmlformats.org/officeDocument/2006/relationships/hyperlink" Target="https://podminky.urs.cz/item/CS_URS_2024_01/997013814" TargetMode="External"/><Relationship Id="rId279" Type="http://schemas.openxmlformats.org/officeDocument/2006/relationships/hyperlink" Target="https://podminky.urs.cz/item/CS_URS_2024_01/953961114" TargetMode="External"/><Relationship Id="rId444" Type="http://schemas.openxmlformats.org/officeDocument/2006/relationships/hyperlink" Target="https://podminky.urs.cz/item/CS_URS_2024_01/998711122" TargetMode="External"/><Relationship Id="rId486" Type="http://schemas.openxmlformats.org/officeDocument/2006/relationships/hyperlink" Target="https://podminky.urs.cz/item/CS_URS_2024_01/777511107" TargetMode="External"/><Relationship Id="rId43" Type="http://schemas.openxmlformats.org/officeDocument/2006/relationships/hyperlink" Target="https://podminky.urs.cz/item/CS_URS_2024_01/131151100" TargetMode="External"/><Relationship Id="rId139" Type="http://schemas.openxmlformats.org/officeDocument/2006/relationships/hyperlink" Target="https://podminky.urs.cz/item/CS_URS_2024_01/326214121" TargetMode="External"/><Relationship Id="rId290" Type="http://schemas.openxmlformats.org/officeDocument/2006/relationships/hyperlink" Target="https://podminky.urs.cz/item/CS_URS_2024_01/962051111" TargetMode="External"/><Relationship Id="rId304" Type="http://schemas.openxmlformats.org/officeDocument/2006/relationships/hyperlink" Target="https://podminky.urs.cz/item/CS_URS_2024_01/967043111" TargetMode="External"/><Relationship Id="rId346" Type="http://schemas.openxmlformats.org/officeDocument/2006/relationships/hyperlink" Target="https://podminky.urs.cz/item/CS_URS_2024_01/985142212" TargetMode="External"/><Relationship Id="rId388" Type="http://schemas.openxmlformats.org/officeDocument/2006/relationships/hyperlink" Target="https://podminky.urs.cz/item/CS_URS_2024_01/985564214" TargetMode="External"/><Relationship Id="rId511" Type="http://schemas.openxmlformats.org/officeDocument/2006/relationships/hyperlink" Target="https://podminky.urs.cz/item/CS_URS_2024_01/783826615" TargetMode="External"/><Relationship Id="rId85" Type="http://schemas.openxmlformats.org/officeDocument/2006/relationships/hyperlink" Target="https://podminky.urs.cz/item/CS_URS_2024_01/171251201" TargetMode="External"/><Relationship Id="rId150" Type="http://schemas.openxmlformats.org/officeDocument/2006/relationships/hyperlink" Target="https://podminky.urs.cz/item/CS_URS_2024_01/421953112" TargetMode="External"/><Relationship Id="rId192" Type="http://schemas.openxmlformats.org/officeDocument/2006/relationships/hyperlink" Target="https://podminky.urs.cz/item/CS_URS_2024_01/622142001" TargetMode="External"/><Relationship Id="rId206" Type="http://schemas.openxmlformats.org/officeDocument/2006/relationships/hyperlink" Target="https://podminky.urs.cz/item/CS_URS_2024_01/631362021" TargetMode="External"/><Relationship Id="rId413" Type="http://schemas.openxmlformats.org/officeDocument/2006/relationships/hyperlink" Target="https://podminky.urs.cz/item/CS_URS_2024_01/997221119" TargetMode="External"/><Relationship Id="rId248" Type="http://schemas.openxmlformats.org/officeDocument/2006/relationships/hyperlink" Target="https://podminky.urs.cz/item/CS_URS_2024_01/938905211" TargetMode="External"/><Relationship Id="rId455" Type="http://schemas.openxmlformats.org/officeDocument/2006/relationships/hyperlink" Target="https://podminky.urs.cz/item/CS_URS_2024_01/998764101" TargetMode="External"/><Relationship Id="rId497" Type="http://schemas.openxmlformats.org/officeDocument/2006/relationships/hyperlink" Target="https://podminky.urs.cz/item/CS_URS_2024_01/781495116" TargetMode="External"/><Relationship Id="rId12" Type="http://schemas.openxmlformats.org/officeDocument/2006/relationships/hyperlink" Target="https://podminky.urs.cz/item/CS_URS_2024_01/112151014" TargetMode="External"/><Relationship Id="rId108" Type="http://schemas.openxmlformats.org/officeDocument/2006/relationships/hyperlink" Target="https://podminky.urs.cz/item/CS_URS_2024_01/274351122" TargetMode="External"/><Relationship Id="rId315" Type="http://schemas.openxmlformats.org/officeDocument/2006/relationships/hyperlink" Target="https://podminky.urs.cz/item/CS_URS_2024_01/977151111" TargetMode="External"/><Relationship Id="rId357" Type="http://schemas.openxmlformats.org/officeDocument/2006/relationships/hyperlink" Target="https://podminky.urs.cz/item/CS_URS_2024_01/985223211" TargetMode="External"/><Relationship Id="rId522" Type="http://schemas.openxmlformats.org/officeDocument/2006/relationships/hyperlink" Target="https://podminky.urs.cz/item/CS_URS_2024_01/784121007" TargetMode="External"/><Relationship Id="rId54" Type="http://schemas.openxmlformats.org/officeDocument/2006/relationships/hyperlink" Target="https://podminky.urs.cz/item/CS_URS_2024_01/132151101" TargetMode="External"/><Relationship Id="rId96" Type="http://schemas.openxmlformats.org/officeDocument/2006/relationships/hyperlink" Target="https://podminky.urs.cz/item/CS_URS_2024_01/212311111" TargetMode="External"/><Relationship Id="rId161" Type="http://schemas.openxmlformats.org/officeDocument/2006/relationships/hyperlink" Target="https://podminky.urs.cz/item/CS_URS_2024_01/451315111" TargetMode="External"/><Relationship Id="rId217" Type="http://schemas.openxmlformats.org/officeDocument/2006/relationships/hyperlink" Target="https://podminky.urs.cz/item/CS_URS_2024_01/913121211" TargetMode="External"/><Relationship Id="rId399" Type="http://schemas.openxmlformats.org/officeDocument/2006/relationships/hyperlink" Target="https://podminky.urs.cz/item/CS_URS_2024_01/997013655" TargetMode="External"/><Relationship Id="rId259" Type="http://schemas.openxmlformats.org/officeDocument/2006/relationships/hyperlink" Target="https://podminky.urs.cz/item/CS_URS_2024_01/944611111" TargetMode="External"/><Relationship Id="rId424" Type="http://schemas.openxmlformats.org/officeDocument/2006/relationships/hyperlink" Target="https://podminky.urs.cz/item/CS_URS_2024_01/998212111" TargetMode="External"/><Relationship Id="rId466" Type="http://schemas.openxmlformats.org/officeDocument/2006/relationships/hyperlink" Target="https://podminky.urs.cz/item/CS_URS_2024_01/771571912" TargetMode="External"/><Relationship Id="rId23" Type="http://schemas.openxmlformats.org/officeDocument/2006/relationships/hyperlink" Target="https://podminky.urs.cz/item/CS_URS_2024_01/115101201" TargetMode="External"/><Relationship Id="rId119" Type="http://schemas.openxmlformats.org/officeDocument/2006/relationships/hyperlink" Target="https://podminky.urs.cz/item/CS_URS_2024_01/275361116" TargetMode="External"/><Relationship Id="rId270" Type="http://schemas.openxmlformats.org/officeDocument/2006/relationships/hyperlink" Target="https://podminky.urs.cz/item/CS_URS_2024_01/952904141" TargetMode="External"/><Relationship Id="rId326" Type="http://schemas.openxmlformats.org/officeDocument/2006/relationships/hyperlink" Target="https://podminky.urs.cz/item/CS_URS_2024_01/985112112" TargetMode="External"/><Relationship Id="rId533" Type="http://schemas.openxmlformats.org/officeDocument/2006/relationships/hyperlink" Target="https://podminky.urs.cz/item/CS_URS_2024_01/787701911" TargetMode="External"/><Relationship Id="rId65" Type="http://schemas.openxmlformats.org/officeDocument/2006/relationships/hyperlink" Target="https://podminky.urs.cz/item/CS_URS_2024_01/153311212" TargetMode="External"/><Relationship Id="rId130" Type="http://schemas.openxmlformats.org/officeDocument/2006/relationships/hyperlink" Target="https://podminky.urs.cz/item/CS_URS_2024_01/317321191" TargetMode="External"/><Relationship Id="rId368" Type="http://schemas.openxmlformats.org/officeDocument/2006/relationships/hyperlink" Target="https://podminky.urs.cz/item/CS_URS_2024_01/985311114" TargetMode="External"/><Relationship Id="rId172" Type="http://schemas.openxmlformats.org/officeDocument/2006/relationships/hyperlink" Target="https://podminky.urs.cz/item/CS_URS_2024_01/521271921" TargetMode="External"/><Relationship Id="rId228" Type="http://schemas.openxmlformats.org/officeDocument/2006/relationships/hyperlink" Target="https://podminky.urs.cz/item/CS_URS_2024_01/936171151" TargetMode="External"/><Relationship Id="rId435" Type="http://schemas.openxmlformats.org/officeDocument/2006/relationships/hyperlink" Target="https://podminky.urs.cz/item/CS_URS_2024_01/711141559" TargetMode="External"/><Relationship Id="rId477" Type="http://schemas.openxmlformats.org/officeDocument/2006/relationships/hyperlink" Target="https://podminky.urs.cz/item/CS_URS_2024_01/777131205" TargetMode="External"/><Relationship Id="rId281" Type="http://schemas.openxmlformats.org/officeDocument/2006/relationships/hyperlink" Target="https://podminky.urs.cz/item/CS_URS_2024_01/953965131" TargetMode="External"/><Relationship Id="rId337" Type="http://schemas.openxmlformats.org/officeDocument/2006/relationships/hyperlink" Target="https://podminky.urs.cz/item/CS_URS_2024_01/985132111" TargetMode="External"/><Relationship Id="rId502" Type="http://schemas.openxmlformats.org/officeDocument/2006/relationships/hyperlink" Target="https://podminky.urs.cz/item/CS_URS_2024_01/998781101" TargetMode="External"/><Relationship Id="rId34" Type="http://schemas.openxmlformats.org/officeDocument/2006/relationships/hyperlink" Target="https://podminky.urs.cz/item/CS_URS_2024_01/121112003" TargetMode="External"/><Relationship Id="rId76" Type="http://schemas.openxmlformats.org/officeDocument/2006/relationships/hyperlink" Target="https://podminky.urs.cz/item/CS_URS_2024_01/162751119" TargetMode="External"/><Relationship Id="rId141" Type="http://schemas.openxmlformats.org/officeDocument/2006/relationships/hyperlink" Target="https://podminky.urs.cz/item/CS_URS_2024_01/421941111" TargetMode="External"/><Relationship Id="rId379" Type="http://schemas.openxmlformats.org/officeDocument/2006/relationships/hyperlink" Target="https://podminky.urs.cz/item/CS_URS_2024_01/985312111" TargetMode="External"/><Relationship Id="rId544" Type="http://schemas.openxmlformats.org/officeDocument/2006/relationships/hyperlink" Target="https://podminky.urs.cz/item/CS_URS_2024_01/789212132" TargetMode="External"/><Relationship Id="rId7" Type="http://schemas.openxmlformats.org/officeDocument/2006/relationships/hyperlink" Target="https://podminky.urs.cz/item/CS_URS_2024_01/112101103" TargetMode="External"/><Relationship Id="rId183" Type="http://schemas.openxmlformats.org/officeDocument/2006/relationships/hyperlink" Target="https://podminky.urs.cz/item/CS_URS_2024_01/521281211" TargetMode="External"/><Relationship Id="rId239" Type="http://schemas.openxmlformats.org/officeDocument/2006/relationships/hyperlink" Target="https://podminky.urs.cz/item/CS_URS_2024_01/938122111" TargetMode="External"/><Relationship Id="rId390" Type="http://schemas.openxmlformats.org/officeDocument/2006/relationships/hyperlink" Target="https://podminky.urs.cz/item/CS_URS_2024_01/997013509" TargetMode="External"/><Relationship Id="rId404" Type="http://schemas.openxmlformats.org/officeDocument/2006/relationships/hyperlink" Target="https://podminky.urs.cz/item/CS_URS_2024_01/997013843" TargetMode="External"/><Relationship Id="rId446" Type="http://schemas.openxmlformats.org/officeDocument/2006/relationships/hyperlink" Target="https://podminky.urs.cz/item/CS_URS_2024_01/764001801" TargetMode="External"/><Relationship Id="rId250" Type="http://schemas.openxmlformats.org/officeDocument/2006/relationships/hyperlink" Target="https://podminky.urs.cz/item/CS_URS_2024_01/938905311" TargetMode="External"/><Relationship Id="rId292" Type="http://schemas.openxmlformats.org/officeDocument/2006/relationships/hyperlink" Target="https://podminky.urs.cz/item/CS_URS_2024_01/963041211" TargetMode="External"/><Relationship Id="rId306" Type="http://schemas.openxmlformats.org/officeDocument/2006/relationships/hyperlink" Target="https://podminky.urs.cz/item/CS_URS_2024_01/975024151" TargetMode="External"/><Relationship Id="rId488" Type="http://schemas.openxmlformats.org/officeDocument/2006/relationships/hyperlink" Target="https://podminky.urs.cz/item/CS_URS_2024_01/998777101" TargetMode="External"/><Relationship Id="rId45" Type="http://schemas.openxmlformats.org/officeDocument/2006/relationships/hyperlink" Target="https://podminky.urs.cz/item/CS_URS_2024_01/131151103" TargetMode="External"/><Relationship Id="rId87" Type="http://schemas.openxmlformats.org/officeDocument/2006/relationships/hyperlink" Target="https://podminky.urs.cz/item/CS_URS_2024_01/174111311" TargetMode="External"/><Relationship Id="rId110" Type="http://schemas.openxmlformats.org/officeDocument/2006/relationships/hyperlink" Target="https://podminky.urs.cz/item/CS_URS_2024_01/274354211" TargetMode="External"/><Relationship Id="rId348" Type="http://schemas.openxmlformats.org/officeDocument/2006/relationships/hyperlink" Target="https://podminky.urs.cz/item/CS_URS_2024_01/985211111" TargetMode="External"/><Relationship Id="rId513" Type="http://schemas.openxmlformats.org/officeDocument/2006/relationships/hyperlink" Target="https://podminky.urs.cz/item/CS_URS_2024_01/783827121" TargetMode="External"/><Relationship Id="rId152" Type="http://schemas.openxmlformats.org/officeDocument/2006/relationships/hyperlink" Target="https://podminky.urs.cz/item/CS_URS_2024_01/421953411" TargetMode="External"/><Relationship Id="rId194" Type="http://schemas.openxmlformats.org/officeDocument/2006/relationships/hyperlink" Target="https://podminky.urs.cz/item/CS_URS_2024_01/622511002" TargetMode="External"/><Relationship Id="rId208" Type="http://schemas.openxmlformats.org/officeDocument/2006/relationships/hyperlink" Target="https://podminky.urs.cz/item/CS_URS_2024_01/634663111" TargetMode="External"/><Relationship Id="rId415" Type="http://schemas.openxmlformats.org/officeDocument/2006/relationships/hyperlink" Target="https://podminky.urs.cz/item/CS_URS_2024_01/997221149" TargetMode="External"/><Relationship Id="rId457" Type="http://schemas.openxmlformats.org/officeDocument/2006/relationships/hyperlink" Target="https://podminky.urs.cz/item/CS_URS_2024_01/767590190" TargetMode="External"/><Relationship Id="rId261" Type="http://schemas.openxmlformats.org/officeDocument/2006/relationships/hyperlink" Target="https://podminky.urs.cz/item/CS_URS_2024_01/944611811" TargetMode="External"/><Relationship Id="rId499" Type="http://schemas.openxmlformats.org/officeDocument/2006/relationships/hyperlink" Target="https://podminky.urs.cz/item/CS_URS_2024_01/781739195" TargetMode="External"/><Relationship Id="rId14" Type="http://schemas.openxmlformats.org/officeDocument/2006/relationships/hyperlink" Target="https://podminky.urs.cz/item/CS_URS_2024_01/112151016" TargetMode="External"/><Relationship Id="rId56" Type="http://schemas.openxmlformats.org/officeDocument/2006/relationships/hyperlink" Target="https://podminky.urs.cz/item/CS_URS_2024_01/132152501" TargetMode="External"/><Relationship Id="rId317" Type="http://schemas.openxmlformats.org/officeDocument/2006/relationships/hyperlink" Target="https://podminky.urs.cz/item/CS_URS_2024_01/977151124" TargetMode="External"/><Relationship Id="rId359" Type="http://schemas.openxmlformats.org/officeDocument/2006/relationships/hyperlink" Target="https://podminky.urs.cz/item/CS_URS_2024_01/985232111" TargetMode="External"/><Relationship Id="rId524" Type="http://schemas.openxmlformats.org/officeDocument/2006/relationships/hyperlink" Target="https://podminky.urs.cz/item/CS_URS_2024_01/784321031" TargetMode="External"/><Relationship Id="rId98" Type="http://schemas.openxmlformats.org/officeDocument/2006/relationships/hyperlink" Target="https://podminky.urs.cz/item/CS_URS_2024_01/273321117" TargetMode="External"/><Relationship Id="rId121" Type="http://schemas.openxmlformats.org/officeDocument/2006/relationships/hyperlink" Target="https://podminky.urs.cz/item/CS_URS_2024_01/278311051" TargetMode="External"/><Relationship Id="rId163" Type="http://schemas.openxmlformats.org/officeDocument/2006/relationships/hyperlink" Target="https://podminky.urs.cz/item/CS_URS_2024_01/451476112" TargetMode="External"/><Relationship Id="rId219" Type="http://schemas.openxmlformats.org/officeDocument/2006/relationships/hyperlink" Target="https://podminky.urs.cz/item/CS_URS_2024_01/919726123" TargetMode="External"/><Relationship Id="rId370" Type="http://schemas.openxmlformats.org/officeDocument/2006/relationships/hyperlink" Target="https://podminky.urs.cz/item/CS_URS_2024_01/985311211" TargetMode="External"/><Relationship Id="rId426" Type="http://schemas.openxmlformats.org/officeDocument/2006/relationships/hyperlink" Target="https://podminky.urs.cz/item/CS_URS_2024_01/998229111" TargetMode="External"/><Relationship Id="rId230" Type="http://schemas.openxmlformats.org/officeDocument/2006/relationships/hyperlink" Target="https://podminky.urs.cz/item/CS_URS_2024_01/936171212" TargetMode="External"/><Relationship Id="rId468" Type="http://schemas.openxmlformats.org/officeDocument/2006/relationships/hyperlink" Target="https://podminky.urs.cz/item/CS_URS_2024_01/771573810" TargetMode="External"/><Relationship Id="rId25" Type="http://schemas.openxmlformats.org/officeDocument/2006/relationships/hyperlink" Target="https://podminky.urs.cz/item/CS_URS_2024_01/115101301" TargetMode="External"/><Relationship Id="rId67" Type="http://schemas.openxmlformats.org/officeDocument/2006/relationships/hyperlink" Target="https://podminky.urs.cz/item/CS_URS_2024_01/155214212" TargetMode="External"/><Relationship Id="rId272" Type="http://schemas.openxmlformats.org/officeDocument/2006/relationships/hyperlink" Target="https://podminky.urs.cz/item/CS_URS_2024_01/952904152" TargetMode="External"/><Relationship Id="rId328" Type="http://schemas.openxmlformats.org/officeDocument/2006/relationships/hyperlink" Target="https://podminky.urs.cz/item/CS_URS_2024_01/985112121" TargetMode="External"/><Relationship Id="rId535" Type="http://schemas.openxmlformats.org/officeDocument/2006/relationships/hyperlink" Target="https://podminky.urs.cz/item/CS_URS_2024_01/787702911" TargetMode="External"/><Relationship Id="rId132" Type="http://schemas.openxmlformats.org/officeDocument/2006/relationships/hyperlink" Target="https://podminky.urs.cz/item/CS_URS_2024_01/317353221" TargetMode="External"/><Relationship Id="rId174" Type="http://schemas.openxmlformats.org/officeDocument/2006/relationships/hyperlink" Target="https://podminky.urs.cz/item/CS_URS_2024_01/521273111" TargetMode="External"/><Relationship Id="rId381" Type="http://schemas.openxmlformats.org/officeDocument/2006/relationships/hyperlink" Target="https://podminky.urs.cz/item/CS_URS_2024_01/985312192" TargetMode="External"/><Relationship Id="rId220" Type="http://schemas.openxmlformats.org/officeDocument/2006/relationships/hyperlink" Target="https://podminky.urs.cz/item/CS_URS_2024_01/919726125" TargetMode="External"/><Relationship Id="rId241" Type="http://schemas.openxmlformats.org/officeDocument/2006/relationships/hyperlink" Target="https://podminky.urs.cz/item/CS_URS_2024_01/938131111" TargetMode="External"/><Relationship Id="rId437" Type="http://schemas.openxmlformats.org/officeDocument/2006/relationships/hyperlink" Target="https://podminky.urs.cz/item/CS_URS_2024_01/711491171" TargetMode="External"/><Relationship Id="rId458" Type="http://schemas.openxmlformats.org/officeDocument/2006/relationships/hyperlink" Target="https://podminky.urs.cz/item/CS_URS_2024_01/767590192" TargetMode="External"/><Relationship Id="rId479" Type="http://schemas.openxmlformats.org/officeDocument/2006/relationships/hyperlink" Target="https://podminky.urs.cz/item/CS_URS_2024_01/777211212" TargetMode="External"/><Relationship Id="rId15" Type="http://schemas.openxmlformats.org/officeDocument/2006/relationships/hyperlink" Target="https://podminky.urs.cz/item/CS_URS_2024_01/112155311" TargetMode="External"/><Relationship Id="rId36" Type="http://schemas.openxmlformats.org/officeDocument/2006/relationships/hyperlink" Target="https://podminky.urs.cz/item/CS_URS_2024_01/122111101" TargetMode="External"/><Relationship Id="rId57" Type="http://schemas.openxmlformats.org/officeDocument/2006/relationships/hyperlink" Target="https://podminky.urs.cz/item/CS_URS_2024_01/132152521" TargetMode="External"/><Relationship Id="rId262" Type="http://schemas.openxmlformats.org/officeDocument/2006/relationships/hyperlink" Target="https://podminky.urs.cz/item/CS_URS_2024_01/945421110" TargetMode="External"/><Relationship Id="rId283" Type="http://schemas.openxmlformats.org/officeDocument/2006/relationships/hyperlink" Target="https://podminky.urs.cz/item/CS_URS_2024_01/953993321" TargetMode="External"/><Relationship Id="rId318" Type="http://schemas.openxmlformats.org/officeDocument/2006/relationships/hyperlink" Target="https://podminky.urs.cz/item/CS_URS_2024_01/978035115" TargetMode="External"/><Relationship Id="rId339" Type="http://schemas.openxmlformats.org/officeDocument/2006/relationships/hyperlink" Target="https://podminky.urs.cz/item/CS_URS_2024_01/985132411" TargetMode="External"/><Relationship Id="rId490" Type="http://schemas.openxmlformats.org/officeDocument/2006/relationships/hyperlink" Target="https://podminky.urs.cz/item/CS_URS_2024_01/781473111" TargetMode="External"/><Relationship Id="rId504" Type="http://schemas.openxmlformats.org/officeDocument/2006/relationships/hyperlink" Target="https://podminky.urs.cz/item/CS_URS_2024_01/783009401" TargetMode="External"/><Relationship Id="rId525" Type="http://schemas.openxmlformats.org/officeDocument/2006/relationships/hyperlink" Target="https://podminky.urs.cz/item/CS_URS_2024_01/784321037" TargetMode="External"/><Relationship Id="rId546" Type="http://schemas.openxmlformats.org/officeDocument/2006/relationships/hyperlink" Target="https://podminky.urs.cz/item/CS_URS_2024_01/789323216" TargetMode="External"/><Relationship Id="rId78" Type="http://schemas.openxmlformats.org/officeDocument/2006/relationships/hyperlink" Target="https://podminky.urs.cz/item/CS_URS_2024_01/167111121" TargetMode="External"/><Relationship Id="rId99" Type="http://schemas.openxmlformats.org/officeDocument/2006/relationships/hyperlink" Target="https://podminky.urs.cz/item/CS_URS_2024_01/273321191" TargetMode="External"/><Relationship Id="rId101" Type="http://schemas.openxmlformats.org/officeDocument/2006/relationships/hyperlink" Target="https://podminky.urs.cz/item/CS_URS_2024_01/273351122" TargetMode="External"/><Relationship Id="rId122" Type="http://schemas.openxmlformats.org/officeDocument/2006/relationships/hyperlink" Target="https://podminky.urs.cz/item/CS_URS_2024_01/281604111" TargetMode="External"/><Relationship Id="rId143" Type="http://schemas.openxmlformats.org/officeDocument/2006/relationships/hyperlink" Target="https://podminky.urs.cz/item/CS_URS_2024_01/421941221" TargetMode="External"/><Relationship Id="rId164" Type="http://schemas.openxmlformats.org/officeDocument/2006/relationships/hyperlink" Target="https://podminky.urs.cz/item/CS_URS_2024_01/451571211" TargetMode="External"/><Relationship Id="rId185" Type="http://schemas.openxmlformats.org/officeDocument/2006/relationships/hyperlink" Target="https://podminky.urs.cz/item/CS_URS_2024_01/564751111" TargetMode="External"/><Relationship Id="rId350" Type="http://schemas.openxmlformats.org/officeDocument/2006/relationships/hyperlink" Target="https://podminky.urs.cz/item/CS_URS_2024_01/985221011" TargetMode="External"/><Relationship Id="rId371" Type="http://schemas.openxmlformats.org/officeDocument/2006/relationships/hyperlink" Target="https://podminky.urs.cz/item/CS_URS_2024_01/985311212" TargetMode="External"/><Relationship Id="rId406" Type="http://schemas.openxmlformats.org/officeDocument/2006/relationships/hyperlink" Target="https://podminky.urs.cz/item/CS_URS_2024_01/997211119" TargetMode="External"/><Relationship Id="rId9" Type="http://schemas.openxmlformats.org/officeDocument/2006/relationships/hyperlink" Target="https://podminky.urs.cz/item/CS_URS_2024_01/112151011" TargetMode="External"/><Relationship Id="rId210" Type="http://schemas.openxmlformats.org/officeDocument/2006/relationships/hyperlink" Target="https://podminky.urs.cz/item/CS_URS_2024_01/911121211" TargetMode="External"/><Relationship Id="rId392" Type="http://schemas.openxmlformats.org/officeDocument/2006/relationships/hyperlink" Target="https://podminky.urs.cz/item/CS_URS_2024_01/997013601" TargetMode="External"/><Relationship Id="rId427" Type="http://schemas.openxmlformats.org/officeDocument/2006/relationships/hyperlink" Target="https://podminky.urs.cz/item/CS_URS_2024_01/998229112" TargetMode="External"/><Relationship Id="rId448" Type="http://schemas.openxmlformats.org/officeDocument/2006/relationships/hyperlink" Target="https://podminky.urs.cz/item/CS_URS_2024_01/764001821" TargetMode="External"/><Relationship Id="rId469" Type="http://schemas.openxmlformats.org/officeDocument/2006/relationships/hyperlink" Target="https://podminky.urs.cz/item/CS_URS_2024_01/771573912" TargetMode="External"/><Relationship Id="rId26" Type="http://schemas.openxmlformats.org/officeDocument/2006/relationships/hyperlink" Target="https://podminky.urs.cz/item/CS_URS_2024_01/119001421" TargetMode="External"/><Relationship Id="rId231" Type="http://schemas.openxmlformats.org/officeDocument/2006/relationships/hyperlink" Target="https://podminky.urs.cz/item/CS_URS_2024_01/936171311" TargetMode="External"/><Relationship Id="rId252" Type="http://schemas.openxmlformats.org/officeDocument/2006/relationships/hyperlink" Target="https://podminky.urs.cz/item/CS_URS_2024_01/939902132" TargetMode="External"/><Relationship Id="rId273" Type="http://schemas.openxmlformats.org/officeDocument/2006/relationships/hyperlink" Target="https://podminky.urs.cz/item/CS_URS_2024_01/953312122" TargetMode="External"/><Relationship Id="rId294" Type="http://schemas.openxmlformats.org/officeDocument/2006/relationships/hyperlink" Target="https://podminky.urs.cz/item/CS_URS_2024_01/963071111" TargetMode="External"/><Relationship Id="rId308" Type="http://schemas.openxmlformats.org/officeDocument/2006/relationships/hyperlink" Target="https://podminky.urs.cz/item/CS_URS_2024_01/975024211" TargetMode="External"/><Relationship Id="rId329" Type="http://schemas.openxmlformats.org/officeDocument/2006/relationships/hyperlink" Target="https://podminky.urs.cz/item/CS_URS_2024_01/985112193" TargetMode="External"/><Relationship Id="rId480" Type="http://schemas.openxmlformats.org/officeDocument/2006/relationships/hyperlink" Target="https://podminky.urs.cz/item/CS_URS_2024_01/777211711" TargetMode="External"/><Relationship Id="rId515" Type="http://schemas.openxmlformats.org/officeDocument/2006/relationships/hyperlink" Target="https://podminky.urs.cz/item/CS_URS_2024_01/784111001" TargetMode="External"/><Relationship Id="rId536" Type="http://schemas.openxmlformats.org/officeDocument/2006/relationships/hyperlink" Target="https://podminky.urs.cz/item/CS_URS_2024_01/787702912" TargetMode="External"/><Relationship Id="rId47" Type="http://schemas.openxmlformats.org/officeDocument/2006/relationships/hyperlink" Target="https://podminky.urs.cz/item/CS_URS_2024_01/132112122" TargetMode="External"/><Relationship Id="rId68" Type="http://schemas.openxmlformats.org/officeDocument/2006/relationships/hyperlink" Target="https://podminky.urs.cz/item/CS_URS_2024_01/161111502" TargetMode="External"/><Relationship Id="rId89" Type="http://schemas.openxmlformats.org/officeDocument/2006/relationships/hyperlink" Target="https://podminky.urs.cz/item/CS_URS_2024_01/174211101" TargetMode="External"/><Relationship Id="rId112" Type="http://schemas.openxmlformats.org/officeDocument/2006/relationships/hyperlink" Target="https://podminky.urs.cz/item/CS_URS_2024_01/274362021" TargetMode="External"/><Relationship Id="rId133" Type="http://schemas.openxmlformats.org/officeDocument/2006/relationships/hyperlink" Target="https://podminky.urs.cz/item/CS_URS_2024_01/317353311" TargetMode="External"/><Relationship Id="rId154" Type="http://schemas.openxmlformats.org/officeDocument/2006/relationships/hyperlink" Target="https://podminky.urs.cz/item/CS_URS_2024_01/429172112" TargetMode="External"/><Relationship Id="rId175" Type="http://schemas.openxmlformats.org/officeDocument/2006/relationships/hyperlink" Target="https://podminky.urs.cz/item/CS_URS_2024_01/521273121" TargetMode="External"/><Relationship Id="rId340" Type="http://schemas.openxmlformats.org/officeDocument/2006/relationships/hyperlink" Target="https://podminky.urs.cz/item/CS_URS_2024_01/985139111" TargetMode="External"/><Relationship Id="rId361" Type="http://schemas.openxmlformats.org/officeDocument/2006/relationships/hyperlink" Target="https://podminky.urs.cz/item/CS_URS_2024_01/985233111" TargetMode="External"/><Relationship Id="rId196" Type="http://schemas.openxmlformats.org/officeDocument/2006/relationships/hyperlink" Target="https://podminky.urs.cz/item/CS_URS_2024_01/624631211" TargetMode="External"/><Relationship Id="rId200" Type="http://schemas.openxmlformats.org/officeDocument/2006/relationships/hyperlink" Target="https://podminky.urs.cz/item/CS_URS_2024_01/629991111" TargetMode="External"/><Relationship Id="rId382" Type="http://schemas.openxmlformats.org/officeDocument/2006/relationships/hyperlink" Target="https://podminky.urs.cz/item/CS_URS_2024_01/985321111" TargetMode="External"/><Relationship Id="rId417" Type="http://schemas.openxmlformats.org/officeDocument/2006/relationships/hyperlink" Target="https://podminky.urs.cz/item/CS_URS_2024_01/997221559" TargetMode="External"/><Relationship Id="rId438" Type="http://schemas.openxmlformats.org/officeDocument/2006/relationships/hyperlink" Target="https://podminky.urs.cz/item/CS_URS_2024_01/711491172" TargetMode="External"/><Relationship Id="rId459" Type="http://schemas.openxmlformats.org/officeDocument/2006/relationships/hyperlink" Target="https://podminky.urs.cz/item/CS_URS_2024_01/767991911" TargetMode="External"/><Relationship Id="rId16" Type="http://schemas.openxmlformats.org/officeDocument/2006/relationships/hyperlink" Target="https://podminky.urs.cz/item/CS_URS_2024_01/113105112" TargetMode="External"/><Relationship Id="rId221" Type="http://schemas.openxmlformats.org/officeDocument/2006/relationships/hyperlink" Target="https://podminky.urs.cz/item/CS_URS_2024_01/935112112" TargetMode="External"/><Relationship Id="rId242" Type="http://schemas.openxmlformats.org/officeDocument/2006/relationships/hyperlink" Target="https://podminky.urs.cz/item/CS_URS_2024_01/938132111" TargetMode="External"/><Relationship Id="rId263" Type="http://schemas.openxmlformats.org/officeDocument/2006/relationships/hyperlink" Target="https://podminky.urs.cz/item/CS_URS_2024_01/946211131" TargetMode="External"/><Relationship Id="rId284" Type="http://schemas.openxmlformats.org/officeDocument/2006/relationships/hyperlink" Target="https://podminky.urs.cz/item/CS_URS_2024_01/953993325" TargetMode="External"/><Relationship Id="rId319" Type="http://schemas.openxmlformats.org/officeDocument/2006/relationships/hyperlink" Target="https://podminky.urs.cz/item/CS_URS_2024_01/978059511" TargetMode="External"/><Relationship Id="rId470" Type="http://schemas.openxmlformats.org/officeDocument/2006/relationships/hyperlink" Target="https://podminky.urs.cz/item/CS_URS_2024_01/771574905" TargetMode="External"/><Relationship Id="rId491" Type="http://schemas.openxmlformats.org/officeDocument/2006/relationships/hyperlink" Target="https://podminky.urs.cz/item/CS_URS_2024_01/781473810" TargetMode="External"/><Relationship Id="rId505" Type="http://schemas.openxmlformats.org/officeDocument/2006/relationships/hyperlink" Target="https://podminky.urs.cz/item/CS_URS_2024_01/783009421" TargetMode="External"/><Relationship Id="rId526" Type="http://schemas.openxmlformats.org/officeDocument/2006/relationships/hyperlink" Target="https://podminky.urs.cz/item/CS_URS_2024_01/784321055" TargetMode="External"/><Relationship Id="rId37" Type="http://schemas.openxmlformats.org/officeDocument/2006/relationships/hyperlink" Target="https://podminky.urs.cz/item/CS_URS_2024_01/122151101" TargetMode="External"/><Relationship Id="rId58" Type="http://schemas.openxmlformats.org/officeDocument/2006/relationships/hyperlink" Target="https://podminky.urs.cz/item/CS_URS_2024_01/132154101" TargetMode="External"/><Relationship Id="rId79" Type="http://schemas.openxmlformats.org/officeDocument/2006/relationships/hyperlink" Target="https://podminky.urs.cz/item/CS_URS_2024_01/167151101" TargetMode="External"/><Relationship Id="rId102" Type="http://schemas.openxmlformats.org/officeDocument/2006/relationships/hyperlink" Target="https://podminky.urs.cz/item/CS_URS_2024_01/273361116" TargetMode="External"/><Relationship Id="rId123" Type="http://schemas.openxmlformats.org/officeDocument/2006/relationships/hyperlink" Target="https://podminky.urs.cz/item/CS_URS_2024_01/281604121" TargetMode="External"/><Relationship Id="rId144" Type="http://schemas.openxmlformats.org/officeDocument/2006/relationships/hyperlink" Target="https://podminky.urs.cz/item/CS_URS_2024_01/421941311" TargetMode="External"/><Relationship Id="rId330" Type="http://schemas.openxmlformats.org/officeDocument/2006/relationships/hyperlink" Target="https://podminky.urs.cz/item/CS_URS_2024_01/985121121" TargetMode="External"/><Relationship Id="rId547" Type="http://schemas.openxmlformats.org/officeDocument/2006/relationships/hyperlink" Target="https://podminky.urs.cz/item/CS_URS_2024_01/789323221" TargetMode="External"/><Relationship Id="rId90" Type="http://schemas.openxmlformats.org/officeDocument/2006/relationships/hyperlink" Target="https://podminky.urs.cz/item/CS_URS_2024_01/181111111" TargetMode="External"/><Relationship Id="rId165" Type="http://schemas.openxmlformats.org/officeDocument/2006/relationships/hyperlink" Target="https://podminky.urs.cz/item/CS_URS_2024_01/457311116" TargetMode="External"/><Relationship Id="rId186" Type="http://schemas.openxmlformats.org/officeDocument/2006/relationships/hyperlink" Target="https://podminky.urs.cz/item/CS_URS_2024_01/564821111" TargetMode="External"/><Relationship Id="rId351" Type="http://schemas.openxmlformats.org/officeDocument/2006/relationships/hyperlink" Target="https://podminky.urs.cz/item/CS_URS_2024_01/985221012" TargetMode="External"/><Relationship Id="rId372" Type="http://schemas.openxmlformats.org/officeDocument/2006/relationships/hyperlink" Target="https://podminky.urs.cz/item/CS_URS_2024_01/985311213" TargetMode="External"/><Relationship Id="rId393" Type="http://schemas.openxmlformats.org/officeDocument/2006/relationships/hyperlink" Target="https://podminky.urs.cz/item/CS_URS_2024_01/997013602" TargetMode="External"/><Relationship Id="rId407" Type="http://schemas.openxmlformats.org/officeDocument/2006/relationships/hyperlink" Target="https://podminky.urs.cz/item/CS_URS_2024_01/997211511" TargetMode="External"/><Relationship Id="rId428" Type="http://schemas.openxmlformats.org/officeDocument/2006/relationships/hyperlink" Target="https://podminky.urs.cz/item/CS_URS_2024_01/998229121" TargetMode="External"/><Relationship Id="rId449" Type="http://schemas.openxmlformats.org/officeDocument/2006/relationships/hyperlink" Target="https://podminky.urs.cz/item/CS_URS_2024_01/764011421" TargetMode="External"/><Relationship Id="rId211" Type="http://schemas.openxmlformats.org/officeDocument/2006/relationships/hyperlink" Target="https://podminky.urs.cz/item/CS_URS_2024_01/911121311" TargetMode="External"/><Relationship Id="rId232" Type="http://schemas.openxmlformats.org/officeDocument/2006/relationships/hyperlink" Target="https://podminky.urs.cz/item/CS_URS_2024_01/936171312" TargetMode="External"/><Relationship Id="rId253" Type="http://schemas.openxmlformats.org/officeDocument/2006/relationships/hyperlink" Target="https://podminky.urs.cz/item/CS_URS_2024_01/941111121" TargetMode="External"/><Relationship Id="rId274" Type="http://schemas.openxmlformats.org/officeDocument/2006/relationships/hyperlink" Target="https://podminky.urs.cz/item/CS_URS_2024_01/953312123" TargetMode="External"/><Relationship Id="rId295" Type="http://schemas.openxmlformats.org/officeDocument/2006/relationships/hyperlink" Target="https://podminky.urs.cz/item/CS_URS_2024_01/963071112" TargetMode="External"/><Relationship Id="rId309" Type="http://schemas.openxmlformats.org/officeDocument/2006/relationships/hyperlink" Target="https://podminky.urs.cz/item/CS_URS_2024_01/975024241" TargetMode="External"/><Relationship Id="rId460" Type="http://schemas.openxmlformats.org/officeDocument/2006/relationships/hyperlink" Target="https://podminky.urs.cz/item/CS_URS_2024_01/767991912" TargetMode="External"/><Relationship Id="rId481" Type="http://schemas.openxmlformats.org/officeDocument/2006/relationships/hyperlink" Target="https://podminky.urs.cz/item/CS_URS_2024_01/777211713" TargetMode="External"/><Relationship Id="rId516" Type="http://schemas.openxmlformats.org/officeDocument/2006/relationships/hyperlink" Target="https://podminky.urs.cz/item/CS_URS_2024_01/784111007" TargetMode="External"/><Relationship Id="rId27" Type="http://schemas.openxmlformats.org/officeDocument/2006/relationships/hyperlink" Target="https://podminky.urs.cz/item/CS_URS_2024_01/119001422" TargetMode="External"/><Relationship Id="rId48" Type="http://schemas.openxmlformats.org/officeDocument/2006/relationships/hyperlink" Target="https://podminky.urs.cz/item/CS_URS_2024_01/132112222" TargetMode="External"/><Relationship Id="rId69" Type="http://schemas.openxmlformats.org/officeDocument/2006/relationships/hyperlink" Target="https://podminky.urs.cz/item/CS_URS_2024_01/162211201" TargetMode="External"/><Relationship Id="rId113" Type="http://schemas.openxmlformats.org/officeDocument/2006/relationships/hyperlink" Target="https://podminky.urs.cz/item/CS_URS_2024_01/275181121" TargetMode="External"/><Relationship Id="rId134" Type="http://schemas.openxmlformats.org/officeDocument/2006/relationships/hyperlink" Target="https://podminky.urs.cz/item/CS_URS_2024_01/317361116" TargetMode="External"/><Relationship Id="rId320" Type="http://schemas.openxmlformats.org/officeDocument/2006/relationships/hyperlink" Target="https://podminky.urs.cz/item/CS_URS_2024_01/978059541" TargetMode="External"/><Relationship Id="rId537" Type="http://schemas.openxmlformats.org/officeDocument/2006/relationships/hyperlink" Target="https://podminky.urs.cz/item/CS_URS_2024_01/787706911" TargetMode="External"/><Relationship Id="rId80" Type="http://schemas.openxmlformats.org/officeDocument/2006/relationships/hyperlink" Target="https://podminky.urs.cz/item/CS_URS_2024_01/167151121" TargetMode="External"/><Relationship Id="rId155" Type="http://schemas.openxmlformats.org/officeDocument/2006/relationships/hyperlink" Target="https://podminky.urs.cz/item/CS_URS_2024_01/429172211" TargetMode="External"/><Relationship Id="rId176" Type="http://schemas.openxmlformats.org/officeDocument/2006/relationships/hyperlink" Target="https://podminky.urs.cz/item/CS_URS_2024_01/521273122" TargetMode="External"/><Relationship Id="rId197" Type="http://schemas.openxmlformats.org/officeDocument/2006/relationships/hyperlink" Target="https://podminky.urs.cz/item/CS_URS_2024_01/628195001" TargetMode="External"/><Relationship Id="rId341" Type="http://schemas.openxmlformats.org/officeDocument/2006/relationships/hyperlink" Target="https://podminky.urs.cz/item/CS_URS_2024_01/985139112" TargetMode="External"/><Relationship Id="rId362" Type="http://schemas.openxmlformats.org/officeDocument/2006/relationships/hyperlink" Target="https://podminky.urs.cz/item/CS_URS_2024_01/985233121" TargetMode="External"/><Relationship Id="rId383" Type="http://schemas.openxmlformats.org/officeDocument/2006/relationships/hyperlink" Target="https://podminky.urs.cz/item/CS_URS_2024_01/985321912" TargetMode="External"/><Relationship Id="rId418" Type="http://schemas.openxmlformats.org/officeDocument/2006/relationships/hyperlink" Target="https://podminky.urs.cz/item/CS_URS_2024_01/997221571" TargetMode="External"/><Relationship Id="rId439" Type="http://schemas.openxmlformats.org/officeDocument/2006/relationships/hyperlink" Target="https://podminky.urs.cz/item/CS_URS_2024_01/711491177" TargetMode="External"/><Relationship Id="rId201" Type="http://schemas.openxmlformats.org/officeDocument/2006/relationships/hyperlink" Target="https://podminky.urs.cz/item/CS_URS_2024_01/629991112" TargetMode="External"/><Relationship Id="rId222" Type="http://schemas.openxmlformats.org/officeDocument/2006/relationships/hyperlink" Target="https://podminky.urs.cz/item/CS_URS_2024_01/935112211" TargetMode="External"/><Relationship Id="rId243" Type="http://schemas.openxmlformats.org/officeDocument/2006/relationships/hyperlink" Target="https://podminky.urs.cz/item/CS_URS_2024_01/938532111" TargetMode="External"/><Relationship Id="rId264" Type="http://schemas.openxmlformats.org/officeDocument/2006/relationships/hyperlink" Target="https://podminky.urs.cz/item/CS_URS_2024_01/946211231" TargetMode="External"/><Relationship Id="rId285" Type="http://schemas.openxmlformats.org/officeDocument/2006/relationships/hyperlink" Target="https://podminky.urs.cz/item/CS_URS_2024_01/961041211" TargetMode="External"/><Relationship Id="rId450" Type="http://schemas.openxmlformats.org/officeDocument/2006/relationships/hyperlink" Target="https://podminky.urs.cz/item/CS_URS_2024_01/764011620" TargetMode="External"/><Relationship Id="rId471" Type="http://schemas.openxmlformats.org/officeDocument/2006/relationships/hyperlink" Target="https://podminky.urs.cz/item/CS_URS_2024_01/771577911" TargetMode="External"/><Relationship Id="rId506" Type="http://schemas.openxmlformats.org/officeDocument/2006/relationships/hyperlink" Target="https://podminky.urs.cz/item/CS_URS_2024_01/783223121" TargetMode="External"/><Relationship Id="rId17" Type="http://schemas.openxmlformats.org/officeDocument/2006/relationships/hyperlink" Target="https://podminky.urs.cz/item/CS_URS_2024_01/113106123" TargetMode="External"/><Relationship Id="rId38" Type="http://schemas.openxmlformats.org/officeDocument/2006/relationships/hyperlink" Target="https://podminky.urs.cz/item/CS_URS_2024_01/122151102" TargetMode="External"/><Relationship Id="rId59" Type="http://schemas.openxmlformats.org/officeDocument/2006/relationships/hyperlink" Target="https://podminky.urs.cz/item/CS_URS_2024_01/132154102" TargetMode="External"/><Relationship Id="rId103" Type="http://schemas.openxmlformats.org/officeDocument/2006/relationships/hyperlink" Target="https://podminky.urs.cz/item/CS_URS_2024_01/273361412" TargetMode="External"/><Relationship Id="rId124" Type="http://schemas.openxmlformats.org/officeDocument/2006/relationships/hyperlink" Target="https://podminky.urs.cz/item/CS_URS_2024_01/291111111" TargetMode="External"/><Relationship Id="rId310" Type="http://schemas.openxmlformats.org/officeDocument/2006/relationships/hyperlink" Target="https://podminky.urs.cz/item/CS_URS_2024_01/975024251" TargetMode="External"/><Relationship Id="rId492" Type="http://schemas.openxmlformats.org/officeDocument/2006/relationships/hyperlink" Target="https://podminky.urs.cz/item/CS_URS_2024_01/781474111" TargetMode="External"/><Relationship Id="rId527" Type="http://schemas.openxmlformats.org/officeDocument/2006/relationships/hyperlink" Target="https://podminky.urs.cz/item/CS_URS_2024_01/787100801" TargetMode="External"/><Relationship Id="rId548" Type="http://schemas.openxmlformats.org/officeDocument/2006/relationships/hyperlink" Target="https://podminky.urs.cz/item/CS_URS_2024_01/789351240" TargetMode="External"/><Relationship Id="rId70" Type="http://schemas.openxmlformats.org/officeDocument/2006/relationships/hyperlink" Target="https://podminky.urs.cz/item/CS_URS_2024_01/162211209" TargetMode="External"/><Relationship Id="rId91" Type="http://schemas.openxmlformats.org/officeDocument/2006/relationships/hyperlink" Target="https://podminky.urs.cz/item/CS_URS_2024_01/181111121" TargetMode="External"/><Relationship Id="rId145" Type="http://schemas.openxmlformats.org/officeDocument/2006/relationships/hyperlink" Target="https://podminky.urs.cz/item/CS_URS_2024_01/421941321" TargetMode="External"/><Relationship Id="rId166" Type="http://schemas.openxmlformats.org/officeDocument/2006/relationships/hyperlink" Target="https://podminky.urs.cz/item/CS_URS_2024_01/457451134" TargetMode="External"/><Relationship Id="rId187" Type="http://schemas.openxmlformats.org/officeDocument/2006/relationships/hyperlink" Target="https://podminky.urs.cz/item/CS_URS_2024_01/596212210" TargetMode="External"/><Relationship Id="rId331" Type="http://schemas.openxmlformats.org/officeDocument/2006/relationships/hyperlink" Target="https://podminky.urs.cz/item/CS_URS_2024_01/985121122" TargetMode="External"/><Relationship Id="rId352" Type="http://schemas.openxmlformats.org/officeDocument/2006/relationships/hyperlink" Target="https://podminky.urs.cz/item/CS_URS_2024_01/985221013" TargetMode="External"/><Relationship Id="rId373" Type="http://schemas.openxmlformats.org/officeDocument/2006/relationships/hyperlink" Target="https://podminky.urs.cz/item/CS_URS_2024_01/985311215" TargetMode="External"/><Relationship Id="rId394" Type="http://schemas.openxmlformats.org/officeDocument/2006/relationships/hyperlink" Target="https://podminky.urs.cz/item/CS_URS_2024_01/997013603" TargetMode="External"/><Relationship Id="rId408" Type="http://schemas.openxmlformats.org/officeDocument/2006/relationships/hyperlink" Target="https://podminky.urs.cz/item/CS_URS_2024_01/997211519" TargetMode="External"/><Relationship Id="rId429" Type="http://schemas.openxmlformats.org/officeDocument/2006/relationships/hyperlink" Target="https://podminky.urs.cz/item/CS_URS_2024_01/998241021" TargetMode="External"/><Relationship Id="rId1" Type="http://schemas.openxmlformats.org/officeDocument/2006/relationships/hyperlink" Target="https://podminky.urs.cz/item/CS_URS_2024_01/111209111" TargetMode="External"/><Relationship Id="rId212" Type="http://schemas.openxmlformats.org/officeDocument/2006/relationships/hyperlink" Target="https://podminky.urs.cz/item/CS_URS_2024_01/911122111" TargetMode="External"/><Relationship Id="rId233" Type="http://schemas.openxmlformats.org/officeDocument/2006/relationships/hyperlink" Target="https://podminky.urs.cz/item/CS_URS_2024_01/936943311" TargetMode="External"/><Relationship Id="rId254" Type="http://schemas.openxmlformats.org/officeDocument/2006/relationships/hyperlink" Target="https://podminky.urs.cz/item/CS_URS_2024_01/941111221" TargetMode="External"/><Relationship Id="rId440" Type="http://schemas.openxmlformats.org/officeDocument/2006/relationships/hyperlink" Target="https://podminky.urs.cz/item/CS_URS_2024_01/711491877" TargetMode="External"/><Relationship Id="rId28" Type="http://schemas.openxmlformats.org/officeDocument/2006/relationships/hyperlink" Target="https://podminky.urs.cz/item/CS_URS_2024_01/119002311" TargetMode="External"/><Relationship Id="rId49" Type="http://schemas.openxmlformats.org/officeDocument/2006/relationships/hyperlink" Target="https://podminky.urs.cz/item/CS_URS_2024_01/132112332" TargetMode="External"/><Relationship Id="rId114" Type="http://schemas.openxmlformats.org/officeDocument/2006/relationships/hyperlink" Target="https://podminky.urs.cz/item/CS_URS_2024_01/275181221" TargetMode="External"/><Relationship Id="rId275" Type="http://schemas.openxmlformats.org/officeDocument/2006/relationships/hyperlink" Target="https://podminky.urs.cz/item/CS_URS_2024_01/953312124" TargetMode="External"/><Relationship Id="rId296" Type="http://schemas.openxmlformats.org/officeDocument/2006/relationships/hyperlink" Target="https://podminky.urs.cz/item/CS_URS_2024_01/966008212" TargetMode="External"/><Relationship Id="rId300" Type="http://schemas.openxmlformats.org/officeDocument/2006/relationships/hyperlink" Target="https://podminky.urs.cz/item/CS_URS_2024_01/966075141" TargetMode="External"/><Relationship Id="rId461" Type="http://schemas.openxmlformats.org/officeDocument/2006/relationships/hyperlink" Target="https://podminky.urs.cz/item/CS_URS_2024_01/998767101" TargetMode="External"/><Relationship Id="rId482" Type="http://schemas.openxmlformats.org/officeDocument/2006/relationships/hyperlink" Target="https://podminky.urs.cz/item/CS_URS_2024_01/777312013" TargetMode="External"/><Relationship Id="rId517" Type="http://schemas.openxmlformats.org/officeDocument/2006/relationships/hyperlink" Target="https://podminky.urs.cz/item/CS_URS_2024_01/784111011" TargetMode="External"/><Relationship Id="rId538" Type="http://schemas.openxmlformats.org/officeDocument/2006/relationships/hyperlink" Target="https://podminky.urs.cz/item/CS_URS_2024_01/787706912" TargetMode="External"/><Relationship Id="rId60" Type="http://schemas.openxmlformats.org/officeDocument/2006/relationships/hyperlink" Target="https://podminky.urs.cz/item/CS_URS_2024_01/132154201" TargetMode="External"/><Relationship Id="rId81" Type="http://schemas.openxmlformats.org/officeDocument/2006/relationships/hyperlink" Target="https://podminky.urs.cz/item/CS_URS_2024_01/171111111" TargetMode="External"/><Relationship Id="rId135" Type="http://schemas.openxmlformats.org/officeDocument/2006/relationships/hyperlink" Target="https://podminky.urs.cz/item/CS_URS_2024_01/317361411" TargetMode="External"/><Relationship Id="rId156" Type="http://schemas.openxmlformats.org/officeDocument/2006/relationships/hyperlink" Target="https://podminky.urs.cz/item/CS_URS_2024_01/429172212" TargetMode="External"/><Relationship Id="rId177" Type="http://schemas.openxmlformats.org/officeDocument/2006/relationships/hyperlink" Target="https://podminky.urs.cz/item/CS_URS_2024_01/521273123" TargetMode="External"/><Relationship Id="rId198" Type="http://schemas.openxmlformats.org/officeDocument/2006/relationships/hyperlink" Target="https://podminky.urs.cz/item/CS_URS_2024_01/628195011" TargetMode="External"/><Relationship Id="rId321" Type="http://schemas.openxmlformats.org/officeDocument/2006/relationships/hyperlink" Target="https://podminky.urs.cz/item/CS_URS_2024_01/979071121" TargetMode="External"/><Relationship Id="rId342" Type="http://schemas.openxmlformats.org/officeDocument/2006/relationships/hyperlink" Target="https://podminky.urs.cz/item/CS_URS_2024_01/985141111" TargetMode="External"/><Relationship Id="rId363" Type="http://schemas.openxmlformats.org/officeDocument/2006/relationships/hyperlink" Target="https://podminky.urs.cz/item/CS_URS_2024_01/985241111" TargetMode="External"/><Relationship Id="rId384" Type="http://schemas.openxmlformats.org/officeDocument/2006/relationships/hyperlink" Target="https://podminky.urs.cz/item/CS_URS_2024_01/985323111" TargetMode="External"/><Relationship Id="rId419" Type="http://schemas.openxmlformats.org/officeDocument/2006/relationships/hyperlink" Target="https://podminky.urs.cz/item/CS_URS_2024_01/997221579" TargetMode="External"/><Relationship Id="rId202" Type="http://schemas.openxmlformats.org/officeDocument/2006/relationships/hyperlink" Target="https://podminky.urs.cz/item/CS_URS_2024_01/629992111" TargetMode="External"/><Relationship Id="rId223" Type="http://schemas.openxmlformats.org/officeDocument/2006/relationships/hyperlink" Target="https://podminky.urs.cz/item/CS_URS_2024_01/935112311" TargetMode="External"/><Relationship Id="rId244" Type="http://schemas.openxmlformats.org/officeDocument/2006/relationships/hyperlink" Target="https://podminky.urs.cz/item/CS_URS_2024_01/938905107" TargetMode="External"/><Relationship Id="rId430" Type="http://schemas.openxmlformats.org/officeDocument/2006/relationships/hyperlink" Target="https://podminky.urs.cz/item/CS_URS_2024_01/998241025" TargetMode="External"/><Relationship Id="rId18" Type="http://schemas.openxmlformats.org/officeDocument/2006/relationships/hyperlink" Target="https://podminky.urs.cz/item/CS_URS_2024_01/113151111" TargetMode="External"/><Relationship Id="rId39" Type="http://schemas.openxmlformats.org/officeDocument/2006/relationships/hyperlink" Target="https://podminky.urs.cz/item/CS_URS_2024_01/122151103" TargetMode="External"/><Relationship Id="rId265" Type="http://schemas.openxmlformats.org/officeDocument/2006/relationships/hyperlink" Target="https://podminky.urs.cz/item/CS_URS_2024_01/946211831" TargetMode="External"/><Relationship Id="rId286" Type="http://schemas.openxmlformats.org/officeDocument/2006/relationships/hyperlink" Target="https://podminky.urs.cz/item/CS_URS_2024_01/961051111" TargetMode="External"/><Relationship Id="rId451" Type="http://schemas.openxmlformats.org/officeDocument/2006/relationships/hyperlink" Target="https://podminky.urs.cz/item/CS_URS_2024_01/764051414" TargetMode="External"/><Relationship Id="rId472" Type="http://schemas.openxmlformats.org/officeDocument/2006/relationships/hyperlink" Target="https://podminky.urs.cz/item/CS_URS_2024_01/771577914" TargetMode="External"/><Relationship Id="rId493" Type="http://schemas.openxmlformats.org/officeDocument/2006/relationships/hyperlink" Target="https://podminky.urs.cz/item/CS_URS_2024_01/781491813" TargetMode="External"/><Relationship Id="rId507" Type="http://schemas.openxmlformats.org/officeDocument/2006/relationships/hyperlink" Target="https://podminky.urs.cz/item/CS_URS_2024_01/783301313" TargetMode="External"/><Relationship Id="rId528" Type="http://schemas.openxmlformats.org/officeDocument/2006/relationships/hyperlink" Target="https://podminky.urs.cz/item/CS_URS_2024_01/787700801" TargetMode="External"/><Relationship Id="rId549" Type="http://schemas.openxmlformats.org/officeDocument/2006/relationships/hyperlink" Target="https://podminky.urs.cz/item/CS_URS_2024_01/HZS1442" TargetMode="External"/><Relationship Id="rId50" Type="http://schemas.openxmlformats.org/officeDocument/2006/relationships/hyperlink" Target="https://podminky.urs.cz/item/CS_URS_2024_01/132112411" TargetMode="External"/><Relationship Id="rId104" Type="http://schemas.openxmlformats.org/officeDocument/2006/relationships/hyperlink" Target="https://podminky.urs.cz/item/CS_URS_2024_01/274321118" TargetMode="External"/><Relationship Id="rId125" Type="http://schemas.openxmlformats.org/officeDocument/2006/relationships/hyperlink" Target="https://podminky.urs.cz/item/CS_URS_2024_01/291211111" TargetMode="External"/><Relationship Id="rId146" Type="http://schemas.openxmlformats.org/officeDocument/2006/relationships/hyperlink" Target="https://podminky.urs.cz/item/CS_URS_2024_01/421941411" TargetMode="External"/><Relationship Id="rId167" Type="http://schemas.openxmlformats.org/officeDocument/2006/relationships/hyperlink" Target="https://podminky.urs.cz/item/CS_URS_2024_01/462512161" TargetMode="External"/><Relationship Id="rId188" Type="http://schemas.openxmlformats.org/officeDocument/2006/relationships/hyperlink" Target="https://podminky.urs.cz/item/CS_URS_2024_01/619991001" TargetMode="External"/><Relationship Id="rId311" Type="http://schemas.openxmlformats.org/officeDocument/2006/relationships/hyperlink" Target="https://podminky.urs.cz/item/CS_URS_2024_01/975024261" TargetMode="External"/><Relationship Id="rId332" Type="http://schemas.openxmlformats.org/officeDocument/2006/relationships/hyperlink" Target="https://podminky.urs.cz/item/CS_URS_2024_01/985121221" TargetMode="External"/><Relationship Id="rId353" Type="http://schemas.openxmlformats.org/officeDocument/2006/relationships/hyperlink" Target="https://podminky.urs.cz/item/CS_URS_2024_01/985221111" TargetMode="External"/><Relationship Id="rId374" Type="http://schemas.openxmlformats.org/officeDocument/2006/relationships/hyperlink" Target="https://podminky.urs.cz/item/CS_URS_2024_01/985311311" TargetMode="External"/><Relationship Id="rId395" Type="http://schemas.openxmlformats.org/officeDocument/2006/relationships/hyperlink" Target="https://podminky.urs.cz/item/CS_URS_2024_01/997013607" TargetMode="External"/><Relationship Id="rId409" Type="http://schemas.openxmlformats.org/officeDocument/2006/relationships/hyperlink" Target="https://podminky.urs.cz/item/CS_URS_2024_01/997211611" TargetMode="External"/><Relationship Id="rId71" Type="http://schemas.openxmlformats.org/officeDocument/2006/relationships/hyperlink" Target="https://podminky.urs.cz/item/CS_URS_2024_01/162251102" TargetMode="External"/><Relationship Id="rId92" Type="http://schemas.openxmlformats.org/officeDocument/2006/relationships/hyperlink" Target="https://podminky.urs.cz/item/CS_URS_2024_01/181351003" TargetMode="External"/><Relationship Id="rId213" Type="http://schemas.openxmlformats.org/officeDocument/2006/relationships/hyperlink" Target="https://podminky.urs.cz/item/CS_URS_2024_01/911122112" TargetMode="External"/><Relationship Id="rId234" Type="http://schemas.openxmlformats.org/officeDocument/2006/relationships/hyperlink" Target="https://podminky.urs.cz/item/CS_URS_2024_01/936943924" TargetMode="External"/><Relationship Id="rId420" Type="http://schemas.openxmlformats.org/officeDocument/2006/relationships/hyperlink" Target="https://podminky.urs.cz/item/CS_URS_2024_01/997221611" TargetMode="External"/><Relationship Id="rId2" Type="http://schemas.openxmlformats.org/officeDocument/2006/relationships/hyperlink" Target="https://podminky.urs.cz/item/CS_URS_2024_01/111251101" TargetMode="External"/><Relationship Id="rId29" Type="http://schemas.openxmlformats.org/officeDocument/2006/relationships/hyperlink" Target="https://podminky.urs.cz/item/CS_URS_2024_01/119002312" TargetMode="External"/><Relationship Id="rId255" Type="http://schemas.openxmlformats.org/officeDocument/2006/relationships/hyperlink" Target="https://podminky.urs.cz/item/CS_URS_2024_01/941111821" TargetMode="External"/><Relationship Id="rId276" Type="http://schemas.openxmlformats.org/officeDocument/2006/relationships/hyperlink" Target="https://podminky.urs.cz/item/CS_URS_2024_01/953334112" TargetMode="External"/><Relationship Id="rId297" Type="http://schemas.openxmlformats.org/officeDocument/2006/relationships/hyperlink" Target="https://podminky.urs.cz/item/CS_URS_2024_01/966008221" TargetMode="External"/><Relationship Id="rId441" Type="http://schemas.openxmlformats.org/officeDocument/2006/relationships/hyperlink" Target="https://podminky.urs.cz/item/CS_URS_2024_01/998711101" TargetMode="External"/><Relationship Id="rId462" Type="http://schemas.openxmlformats.org/officeDocument/2006/relationships/hyperlink" Target="https://podminky.urs.cz/item/CS_URS_2024_01/998767121" TargetMode="External"/><Relationship Id="rId483" Type="http://schemas.openxmlformats.org/officeDocument/2006/relationships/hyperlink" Target="https://podminky.urs.cz/item/CS_URS_2024_01/777312023" TargetMode="External"/><Relationship Id="rId518" Type="http://schemas.openxmlformats.org/officeDocument/2006/relationships/hyperlink" Target="https://podminky.urs.cz/item/CS_URS_2024_01/784111017" TargetMode="External"/><Relationship Id="rId539" Type="http://schemas.openxmlformats.org/officeDocument/2006/relationships/hyperlink" Target="https://podminky.urs.cz/item/CS_URS_2024_01/998787101" TargetMode="External"/><Relationship Id="rId40" Type="http://schemas.openxmlformats.org/officeDocument/2006/relationships/hyperlink" Target="https://podminky.urs.cz/item/CS_URS_2024_01/122212511" TargetMode="External"/><Relationship Id="rId115" Type="http://schemas.openxmlformats.org/officeDocument/2006/relationships/hyperlink" Target="https://podminky.urs.cz/item/CS_URS_2024_01/275311128" TargetMode="External"/><Relationship Id="rId136" Type="http://schemas.openxmlformats.org/officeDocument/2006/relationships/hyperlink" Target="https://podminky.urs.cz/item/CS_URS_2024_01/317661141" TargetMode="External"/><Relationship Id="rId157" Type="http://schemas.openxmlformats.org/officeDocument/2006/relationships/hyperlink" Target="https://podminky.urs.cz/item/CS_URS_2024_01/429173111" TargetMode="External"/><Relationship Id="rId178" Type="http://schemas.openxmlformats.org/officeDocument/2006/relationships/hyperlink" Target="https://podminky.urs.cz/item/CS_URS_2024_01/521273211" TargetMode="External"/><Relationship Id="rId301" Type="http://schemas.openxmlformats.org/officeDocument/2006/relationships/hyperlink" Target="https://podminky.urs.cz/item/CS_URS_2024_01/966075211" TargetMode="External"/><Relationship Id="rId322" Type="http://schemas.openxmlformats.org/officeDocument/2006/relationships/hyperlink" Target="https://podminky.urs.cz/item/CS_URS_2024_01/985111211" TargetMode="External"/><Relationship Id="rId343" Type="http://schemas.openxmlformats.org/officeDocument/2006/relationships/hyperlink" Target="https://podminky.urs.cz/item/CS_URS_2024_01/985142111" TargetMode="External"/><Relationship Id="rId364" Type="http://schemas.openxmlformats.org/officeDocument/2006/relationships/hyperlink" Target="https://podminky.urs.cz/item/CS_URS_2024_01/985241211" TargetMode="External"/><Relationship Id="rId550" Type="http://schemas.openxmlformats.org/officeDocument/2006/relationships/hyperlink" Target="https://podminky.urs.cz/item/CS_URS_2024_01/HZS1451" TargetMode="External"/><Relationship Id="rId61" Type="http://schemas.openxmlformats.org/officeDocument/2006/relationships/hyperlink" Target="https://podminky.urs.cz/item/CS_URS_2024_01/132154202" TargetMode="External"/><Relationship Id="rId82" Type="http://schemas.openxmlformats.org/officeDocument/2006/relationships/hyperlink" Target="https://podminky.urs.cz/item/CS_URS_2024_01/171151103" TargetMode="External"/><Relationship Id="rId199" Type="http://schemas.openxmlformats.org/officeDocument/2006/relationships/hyperlink" Target="https://podminky.urs.cz/item/CS_URS_2024_01/628613911" TargetMode="External"/><Relationship Id="rId203" Type="http://schemas.openxmlformats.org/officeDocument/2006/relationships/hyperlink" Target="https://podminky.urs.cz/item/CS_URS_2024_01/629992112" TargetMode="External"/><Relationship Id="rId385" Type="http://schemas.openxmlformats.org/officeDocument/2006/relationships/hyperlink" Target="https://podminky.urs.cz/item/CS_URS_2024_01/985323912" TargetMode="External"/><Relationship Id="rId19" Type="http://schemas.openxmlformats.org/officeDocument/2006/relationships/hyperlink" Target="https://podminky.urs.cz/item/CS_URS_2024_01/113152111" TargetMode="External"/><Relationship Id="rId224" Type="http://schemas.openxmlformats.org/officeDocument/2006/relationships/hyperlink" Target="https://podminky.urs.cz/item/CS_URS_2024_01/935112911" TargetMode="External"/><Relationship Id="rId245" Type="http://schemas.openxmlformats.org/officeDocument/2006/relationships/hyperlink" Target="https://podminky.urs.cz/item/CS_URS_2024_01/938905108" TargetMode="External"/><Relationship Id="rId266" Type="http://schemas.openxmlformats.org/officeDocument/2006/relationships/hyperlink" Target="https://podminky.urs.cz/item/CS_URS_2024_01/952904111" TargetMode="External"/><Relationship Id="rId287" Type="http://schemas.openxmlformats.org/officeDocument/2006/relationships/hyperlink" Target="https://podminky.urs.cz/item/CS_URS_2024_01/962021112" TargetMode="External"/><Relationship Id="rId410" Type="http://schemas.openxmlformats.org/officeDocument/2006/relationships/hyperlink" Target="https://podminky.urs.cz/item/CS_URS_2024_01/997211612" TargetMode="External"/><Relationship Id="rId431" Type="http://schemas.openxmlformats.org/officeDocument/2006/relationships/hyperlink" Target="https://podminky.urs.cz/item/CS_URS_2024_01/711111001" TargetMode="External"/><Relationship Id="rId452" Type="http://schemas.openxmlformats.org/officeDocument/2006/relationships/hyperlink" Target="https://podminky.urs.cz/item/CS_URS_2024_01/764051415" TargetMode="External"/><Relationship Id="rId473" Type="http://schemas.openxmlformats.org/officeDocument/2006/relationships/hyperlink" Target="https://podminky.urs.cz/item/CS_URS_2024_01/771591184" TargetMode="External"/><Relationship Id="rId494" Type="http://schemas.openxmlformats.org/officeDocument/2006/relationships/hyperlink" Target="https://podminky.urs.cz/item/CS_URS_2024_01/781491815" TargetMode="External"/><Relationship Id="rId508" Type="http://schemas.openxmlformats.org/officeDocument/2006/relationships/hyperlink" Target="https://podminky.urs.cz/item/CS_URS_2024_01/783801601" TargetMode="External"/><Relationship Id="rId529" Type="http://schemas.openxmlformats.org/officeDocument/2006/relationships/hyperlink" Target="https://podminky.urs.cz/item/CS_URS_2024_01/787700802" TargetMode="External"/><Relationship Id="rId30" Type="http://schemas.openxmlformats.org/officeDocument/2006/relationships/hyperlink" Target="https://podminky.urs.cz/item/CS_URS_2024_01/119003211" TargetMode="External"/><Relationship Id="rId105" Type="http://schemas.openxmlformats.org/officeDocument/2006/relationships/hyperlink" Target="https://podminky.urs.cz/item/CS_URS_2024_01/274321191" TargetMode="External"/><Relationship Id="rId126" Type="http://schemas.openxmlformats.org/officeDocument/2006/relationships/hyperlink" Target="https://podminky.urs.cz/item/CS_URS_2024_01/311351121" TargetMode="External"/><Relationship Id="rId147" Type="http://schemas.openxmlformats.org/officeDocument/2006/relationships/hyperlink" Target="https://podminky.urs.cz/item/CS_URS_2024_01/421941512" TargetMode="External"/><Relationship Id="rId168" Type="http://schemas.openxmlformats.org/officeDocument/2006/relationships/hyperlink" Target="https://podminky.urs.cz/item/CS_URS_2024_01/465513256" TargetMode="External"/><Relationship Id="rId312" Type="http://schemas.openxmlformats.org/officeDocument/2006/relationships/hyperlink" Target="https://podminky.urs.cz/item/CS_URS_2024_01/977141114" TargetMode="External"/><Relationship Id="rId333" Type="http://schemas.openxmlformats.org/officeDocument/2006/relationships/hyperlink" Target="https://podminky.urs.cz/item/CS_URS_2024_01/985121222" TargetMode="External"/><Relationship Id="rId354" Type="http://schemas.openxmlformats.org/officeDocument/2006/relationships/hyperlink" Target="https://podminky.urs.cz/item/CS_URS_2024_01/985221112" TargetMode="External"/><Relationship Id="rId540" Type="http://schemas.openxmlformats.org/officeDocument/2006/relationships/hyperlink" Target="https://podminky.urs.cz/item/CS_URS_2024_01/998787121" TargetMode="External"/><Relationship Id="rId51" Type="http://schemas.openxmlformats.org/officeDocument/2006/relationships/hyperlink" Target="https://podminky.urs.cz/item/CS_URS_2024_01/132112511" TargetMode="External"/><Relationship Id="rId72" Type="http://schemas.openxmlformats.org/officeDocument/2006/relationships/hyperlink" Target="https://podminky.urs.cz/item/CS_URS_2024_01/162351103" TargetMode="External"/><Relationship Id="rId93" Type="http://schemas.openxmlformats.org/officeDocument/2006/relationships/hyperlink" Target="https://podminky.urs.cz/item/CS_URS_2024_01/182111121" TargetMode="External"/><Relationship Id="rId189" Type="http://schemas.openxmlformats.org/officeDocument/2006/relationships/hyperlink" Target="https://podminky.urs.cz/item/CS_URS_2024_01/619991021" TargetMode="External"/><Relationship Id="rId375" Type="http://schemas.openxmlformats.org/officeDocument/2006/relationships/hyperlink" Target="https://podminky.urs.cz/item/CS_URS_2024_01/985311312" TargetMode="External"/><Relationship Id="rId396" Type="http://schemas.openxmlformats.org/officeDocument/2006/relationships/hyperlink" Target="https://podminky.urs.cz/item/CS_URS_2024_01/997013609" TargetMode="External"/><Relationship Id="rId3" Type="http://schemas.openxmlformats.org/officeDocument/2006/relationships/hyperlink" Target="https://podminky.urs.cz/item/CS_URS_2024_01/111251102" TargetMode="External"/><Relationship Id="rId214" Type="http://schemas.openxmlformats.org/officeDocument/2006/relationships/hyperlink" Target="https://podminky.urs.cz/item/CS_URS_2024_01/911122211" TargetMode="External"/><Relationship Id="rId235" Type="http://schemas.openxmlformats.org/officeDocument/2006/relationships/hyperlink" Target="https://podminky.urs.cz/item/CS_URS_2024_01/936991111" TargetMode="External"/><Relationship Id="rId256" Type="http://schemas.openxmlformats.org/officeDocument/2006/relationships/hyperlink" Target="https://podminky.urs.cz/item/CS_URS_2024_01/941121111" TargetMode="External"/><Relationship Id="rId277" Type="http://schemas.openxmlformats.org/officeDocument/2006/relationships/hyperlink" Target="https://podminky.urs.cz/item/CS_URS_2024_01/953945143" TargetMode="External"/><Relationship Id="rId298" Type="http://schemas.openxmlformats.org/officeDocument/2006/relationships/hyperlink" Target="https://podminky.urs.cz/item/CS_URS_2024_01/966008231" TargetMode="External"/><Relationship Id="rId400" Type="http://schemas.openxmlformats.org/officeDocument/2006/relationships/hyperlink" Target="https://podminky.urs.cz/item/CS_URS_2024_01/997013811" TargetMode="External"/><Relationship Id="rId421" Type="http://schemas.openxmlformats.org/officeDocument/2006/relationships/hyperlink" Target="https://podminky.urs.cz/item/CS_URS_2024_01/997221612" TargetMode="External"/><Relationship Id="rId442" Type="http://schemas.openxmlformats.org/officeDocument/2006/relationships/hyperlink" Target="https://podminky.urs.cz/item/CS_URS_2024_01/998711102" TargetMode="External"/><Relationship Id="rId463" Type="http://schemas.openxmlformats.org/officeDocument/2006/relationships/hyperlink" Target="https://podminky.urs.cz/item/CS_URS_2024_01/771121011" TargetMode="External"/><Relationship Id="rId484" Type="http://schemas.openxmlformats.org/officeDocument/2006/relationships/hyperlink" Target="https://podminky.urs.cz/item/CS_URS_2024_01/777313153" TargetMode="External"/><Relationship Id="rId519" Type="http://schemas.openxmlformats.org/officeDocument/2006/relationships/hyperlink" Target="https://podminky.urs.cz/item/CS_URS_2024_01/784111031" TargetMode="External"/><Relationship Id="rId116" Type="http://schemas.openxmlformats.org/officeDocument/2006/relationships/hyperlink" Target="https://podminky.urs.cz/item/CS_URS_2024_01/275311191" TargetMode="External"/><Relationship Id="rId137" Type="http://schemas.openxmlformats.org/officeDocument/2006/relationships/hyperlink" Target="https://podminky.urs.cz/item/CS_URS_2024_01/317661142" TargetMode="External"/><Relationship Id="rId158" Type="http://schemas.openxmlformats.org/officeDocument/2006/relationships/hyperlink" Target="https://podminky.urs.cz/item/CS_URS_2024_01/429173112" TargetMode="External"/><Relationship Id="rId302" Type="http://schemas.openxmlformats.org/officeDocument/2006/relationships/hyperlink" Target="https://podminky.urs.cz/item/CS_URS_2024_01/966075212" TargetMode="External"/><Relationship Id="rId323" Type="http://schemas.openxmlformats.org/officeDocument/2006/relationships/hyperlink" Target="https://podminky.urs.cz/item/CS_URS_2024_01/985111221" TargetMode="External"/><Relationship Id="rId344" Type="http://schemas.openxmlformats.org/officeDocument/2006/relationships/hyperlink" Target="https://podminky.urs.cz/item/CS_URS_2024_01/985142112" TargetMode="External"/><Relationship Id="rId530" Type="http://schemas.openxmlformats.org/officeDocument/2006/relationships/hyperlink" Target="https://podminky.urs.cz/item/CS_URS_2024_01/787700803" TargetMode="External"/><Relationship Id="rId20" Type="http://schemas.openxmlformats.org/officeDocument/2006/relationships/hyperlink" Target="https://podminky.urs.cz/item/CS_URS_2024_01/113311171" TargetMode="External"/><Relationship Id="rId41" Type="http://schemas.openxmlformats.org/officeDocument/2006/relationships/hyperlink" Target="https://podminky.urs.cz/item/CS_URS_2024_01/131113702" TargetMode="External"/><Relationship Id="rId62" Type="http://schemas.openxmlformats.org/officeDocument/2006/relationships/hyperlink" Target="https://podminky.urs.cz/item/CS_URS_2024_01/132212132" TargetMode="External"/><Relationship Id="rId83" Type="http://schemas.openxmlformats.org/officeDocument/2006/relationships/hyperlink" Target="https://podminky.urs.cz/item/CS_URS_2024_01/171153101" TargetMode="External"/><Relationship Id="rId179" Type="http://schemas.openxmlformats.org/officeDocument/2006/relationships/hyperlink" Target="https://podminky.urs.cz/item/CS_URS_2024_01/521273221" TargetMode="External"/><Relationship Id="rId365" Type="http://schemas.openxmlformats.org/officeDocument/2006/relationships/hyperlink" Target="https://podminky.urs.cz/item/CS_URS_2024_01/985311111" TargetMode="External"/><Relationship Id="rId386" Type="http://schemas.openxmlformats.org/officeDocument/2006/relationships/hyperlink" Target="https://podminky.urs.cz/item/CS_URS_2024_01/985324211" TargetMode="External"/><Relationship Id="rId551" Type="http://schemas.openxmlformats.org/officeDocument/2006/relationships/hyperlink" Target="https://podminky.urs.cz/item/CS_URS_2024_01/HZS1452" TargetMode="External"/><Relationship Id="rId190" Type="http://schemas.openxmlformats.org/officeDocument/2006/relationships/hyperlink" Target="https://podminky.urs.cz/item/CS_URS_2024_01/621131121" TargetMode="External"/><Relationship Id="rId204" Type="http://schemas.openxmlformats.org/officeDocument/2006/relationships/hyperlink" Target="https://podminky.urs.cz/item/CS_URS_2024_01/629992113" TargetMode="External"/><Relationship Id="rId225" Type="http://schemas.openxmlformats.org/officeDocument/2006/relationships/hyperlink" Target="https://podminky.urs.cz/item/CS_URS_2024_01/935113111" TargetMode="External"/><Relationship Id="rId246" Type="http://schemas.openxmlformats.org/officeDocument/2006/relationships/hyperlink" Target="https://podminky.urs.cz/item/CS_URS_2024_01/938905109" TargetMode="External"/><Relationship Id="rId267" Type="http://schemas.openxmlformats.org/officeDocument/2006/relationships/hyperlink" Target="https://podminky.urs.cz/item/CS_URS_2024_01/952904121" TargetMode="External"/><Relationship Id="rId288" Type="http://schemas.openxmlformats.org/officeDocument/2006/relationships/hyperlink" Target="https://podminky.urs.cz/item/CS_URS_2024_01/962042320" TargetMode="External"/><Relationship Id="rId411" Type="http://schemas.openxmlformats.org/officeDocument/2006/relationships/hyperlink" Target="https://podminky.urs.cz/item/CS_URS_2024_01/997211621" TargetMode="External"/><Relationship Id="rId432" Type="http://schemas.openxmlformats.org/officeDocument/2006/relationships/hyperlink" Target="https://podminky.urs.cz/item/CS_URS_2024_01/711112001" TargetMode="External"/><Relationship Id="rId453" Type="http://schemas.openxmlformats.org/officeDocument/2006/relationships/hyperlink" Target="https://podminky.urs.cz/item/CS_URS_2024_01/764101143" TargetMode="External"/><Relationship Id="rId474" Type="http://schemas.openxmlformats.org/officeDocument/2006/relationships/hyperlink" Target="https://podminky.urs.cz/item/CS_URS_2024_01/998771101" TargetMode="External"/><Relationship Id="rId509" Type="http://schemas.openxmlformats.org/officeDocument/2006/relationships/hyperlink" Target="https://podminky.urs.cz/item/CS_URS_2024_01/783801611" TargetMode="External"/><Relationship Id="rId106" Type="http://schemas.openxmlformats.org/officeDocument/2006/relationships/hyperlink" Target="https://podminky.urs.cz/item/CS_URS_2024_01/274322611" TargetMode="External"/><Relationship Id="rId127" Type="http://schemas.openxmlformats.org/officeDocument/2006/relationships/hyperlink" Target="https://podminky.urs.cz/item/CS_URS_2024_01/311361821" TargetMode="External"/><Relationship Id="rId313" Type="http://schemas.openxmlformats.org/officeDocument/2006/relationships/hyperlink" Target="https://podminky.urs.cz/item/CS_URS_2024_01/977141120" TargetMode="External"/><Relationship Id="rId495" Type="http://schemas.openxmlformats.org/officeDocument/2006/relationships/hyperlink" Target="https://podminky.urs.cz/item/CS_URS_2024_01/781492231" TargetMode="External"/><Relationship Id="rId10" Type="http://schemas.openxmlformats.org/officeDocument/2006/relationships/hyperlink" Target="https://podminky.urs.cz/item/CS_URS_2024_01/112151012" TargetMode="External"/><Relationship Id="rId31" Type="http://schemas.openxmlformats.org/officeDocument/2006/relationships/hyperlink" Target="https://podminky.urs.cz/item/CS_URS_2024_01/119003212" TargetMode="External"/><Relationship Id="rId52" Type="http://schemas.openxmlformats.org/officeDocument/2006/relationships/hyperlink" Target="https://podminky.urs.cz/item/CS_URS_2024_01/132112621" TargetMode="External"/><Relationship Id="rId73" Type="http://schemas.openxmlformats.org/officeDocument/2006/relationships/hyperlink" Target="https://podminky.urs.cz/item/CS_URS_2024_01/162351104" TargetMode="External"/><Relationship Id="rId94" Type="http://schemas.openxmlformats.org/officeDocument/2006/relationships/hyperlink" Target="https://podminky.urs.cz/item/CS_URS_2024_01/182211121" TargetMode="External"/><Relationship Id="rId148" Type="http://schemas.openxmlformats.org/officeDocument/2006/relationships/hyperlink" Target="https://podminky.urs.cz/item/CS_URS_2024_01/421941521" TargetMode="External"/><Relationship Id="rId169" Type="http://schemas.openxmlformats.org/officeDocument/2006/relationships/hyperlink" Target="https://podminky.urs.cz/item/CS_URS_2024_01/465513257" TargetMode="External"/><Relationship Id="rId334" Type="http://schemas.openxmlformats.org/officeDocument/2006/relationships/hyperlink" Target="https://podminky.urs.cz/item/CS_URS_2024_01/985131111" TargetMode="External"/><Relationship Id="rId355" Type="http://schemas.openxmlformats.org/officeDocument/2006/relationships/hyperlink" Target="https://podminky.urs.cz/item/CS_URS_2024_01/985223111" TargetMode="External"/><Relationship Id="rId376" Type="http://schemas.openxmlformats.org/officeDocument/2006/relationships/hyperlink" Target="https://podminky.urs.cz/item/CS_URS_2024_01/985311313" TargetMode="External"/><Relationship Id="rId397" Type="http://schemas.openxmlformats.org/officeDocument/2006/relationships/hyperlink" Target="https://podminky.urs.cz/item/CS_URS_2024_01/997013631" TargetMode="External"/><Relationship Id="rId520" Type="http://schemas.openxmlformats.org/officeDocument/2006/relationships/hyperlink" Target="https://podminky.urs.cz/item/CS_URS_2024_01/784111037" TargetMode="External"/><Relationship Id="rId541" Type="http://schemas.openxmlformats.org/officeDocument/2006/relationships/hyperlink" Target="https://podminky.urs.cz/item/CS_URS_2024_01/789111152" TargetMode="External"/><Relationship Id="rId4" Type="http://schemas.openxmlformats.org/officeDocument/2006/relationships/hyperlink" Target="https://podminky.urs.cz/item/CS_URS_2024_01/111251103" TargetMode="External"/><Relationship Id="rId180" Type="http://schemas.openxmlformats.org/officeDocument/2006/relationships/hyperlink" Target="https://podminky.urs.cz/item/CS_URS_2024_01/521273222" TargetMode="External"/><Relationship Id="rId215" Type="http://schemas.openxmlformats.org/officeDocument/2006/relationships/hyperlink" Target="https://podminky.urs.cz/item/CS_URS_2024_01/911122212" TargetMode="External"/><Relationship Id="rId236" Type="http://schemas.openxmlformats.org/officeDocument/2006/relationships/hyperlink" Target="https://podminky.urs.cz/item/CS_URS_2024_01/936992121" TargetMode="External"/><Relationship Id="rId257" Type="http://schemas.openxmlformats.org/officeDocument/2006/relationships/hyperlink" Target="https://podminky.urs.cz/item/CS_URS_2024_01/941121211" TargetMode="External"/><Relationship Id="rId278" Type="http://schemas.openxmlformats.org/officeDocument/2006/relationships/hyperlink" Target="https://podminky.urs.cz/item/CS_URS_2024_01/953945152" TargetMode="External"/><Relationship Id="rId401" Type="http://schemas.openxmlformats.org/officeDocument/2006/relationships/hyperlink" Target="https://podminky.urs.cz/item/CS_URS_2024_01/997013813" TargetMode="External"/><Relationship Id="rId422" Type="http://schemas.openxmlformats.org/officeDocument/2006/relationships/hyperlink" Target="https://podminky.urs.cz/item/CS_URS_2024_01/998153211" TargetMode="External"/><Relationship Id="rId443" Type="http://schemas.openxmlformats.org/officeDocument/2006/relationships/hyperlink" Target="https://podminky.urs.cz/item/CS_URS_2024_01/998711121" TargetMode="External"/><Relationship Id="rId464" Type="http://schemas.openxmlformats.org/officeDocument/2006/relationships/hyperlink" Target="https://podminky.urs.cz/item/CS_URS_2024_01/771571112" TargetMode="External"/><Relationship Id="rId303" Type="http://schemas.openxmlformats.org/officeDocument/2006/relationships/hyperlink" Target="https://podminky.urs.cz/item/CS_URS_2024_01/967041111" TargetMode="External"/><Relationship Id="rId485" Type="http://schemas.openxmlformats.org/officeDocument/2006/relationships/hyperlink" Target="https://podminky.urs.cz/item/CS_URS_2024_01/777313163" TargetMode="External"/><Relationship Id="rId42" Type="http://schemas.openxmlformats.org/officeDocument/2006/relationships/hyperlink" Target="https://podminky.urs.cz/item/CS_URS_2024_01/131113712" TargetMode="External"/><Relationship Id="rId84" Type="http://schemas.openxmlformats.org/officeDocument/2006/relationships/hyperlink" Target="https://podminky.urs.cz/item/CS_URS_2024_01/171203111" TargetMode="External"/><Relationship Id="rId138" Type="http://schemas.openxmlformats.org/officeDocument/2006/relationships/hyperlink" Target="https://podminky.urs.cz/item/CS_URS_2024_01/320101112" TargetMode="External"/><Relationship Id="rId345" Type="http://schemas.openxmlformats.org/officeDocument/2006/relationships/hyperlink" Target="https://podminky.urs.cz/item/CS_URS_2024_01/985142211" TargetMode="External"/><Relationship Id="rId387" Type="http://schemas.openxmlformats.org/officeDocument/2006/relationships/hyperlink" Target="https://podminky.urs.cz/item/CS_URS_2024_01/985562111" TargetMode="External"/><Relationship Id="rId510" Type="http://schemas.openxmlformats.org/officeDocument/2006/relationships/hyperlink" Target="https://podminky.urs.cz/item/CS_URS_2024_01/783801671" TargetMode="External"/><Relationship Id="rId552" Type="http://schemas.openxmlformats.org/officeDocument/2006/relationships/drawing" Target="../drawings/drawing2.xml"/><Relationship Id="rId191" Type="http://schemas.openxmlformats.org/officeDocument/2006/relationships/hyperlink" Target="https://podminky.urs.cz/item/CS_URS_2024_01/622131121" TargetMode="External"/><Relationship Id="rId205" Type="http://schemas.openxmlformats.org/officeDocument/2006/relationships/hyperlink" Target="https://podminky.urs.cz/item/CS_URS_2024_01/629992114" TargetMode="External"/><Relationship Id="rId247" Type="http://schemas.openxmlformats.org/officeDocument/2006/relationships/hyperlink" Target="https://podminky.urs.cz/item/CS_URS_2024_01/938905135" TargetMode="External"/><Relationship Id="rId412" Type="http://schemas.openxmlformats.org/officeDocument/2006/relationships/hyperlink" Target="https://podminky.urs.cz/item/CS_URS_2024_01/997221111" TargetMode="External"/><Relationship Id="rId107" Type="http://schemas.openxmlformats.org/officeDocument/2006/relationships/hyperlink" Target="https://podminky.urs.cz/item/CS_URS_2024_01/274351121" TargetMode="External"/><Relationship Id="rId289" Type="http://schemas.openxmlformats.org/officeDocument/2006/relationships/hyperlink" Target="https://podminky.urs.cz/item/CS_URS_2024_01/962042321" TargetMode="External"/><Relationship Id="rId454" Type="http://schemas.openxmlformats.org/officeDocument/2006/relationships/hyperlink" Target="https://podminky.urs.cz/item/CS_URS_2024_01/764212635" TargetMode="External"/><Relationship Id="rId496" Type="http://schemas.openxmlformats.org/officeDocument/2006/relationships/hyperlink" Target="https://podminky.urs.cz/item/CS_URS_2024_01/781492351" TargetMode="External"/><Relationship Id="rId11" Type="http://schemas.openxmlformats.org/officeDocument/2006/relationships/hyperlink" Target="https://podminky.urs.cz/item/CS_URS_2024_01/112151013" TargetMode="External"/><Relationship Id="rId53" Type="http://schemas.openxmlformats.org/officeDocument/2006/relationships/hyperlink" Target="https://podminky.urs.cz/item/CS_URS_2024_01/132112631" TargetMode="External"/><Relationship Id="rId149" Type="http://schemas.openxmlformats.org/officeDocument/2006/relationships/hyperlink" Target="https://podminky.urs.cz/item/CS_URS_2024_01/421953011" TargetMode="External"/><Relationship Id="rId314" Type="http://schemas.openxmlformats.org/officeDocument/2006/relationships/hyperlink" Target="https://podminky.urs.cz/item/CS_URS_2024_01/977141125" TargetMode="External"/><Relationship Id="rId356" Type="http://schemas.openxmlformats.org/officeDocument/2006/relationships/hyperlink" Target="https://podminky.urs.cz/item/CS_URS_2024_01/985223210" TargetMode="External"/><Relationship Id="rId398" Type="http://schemas.openxmlformats.org/officeDocument/2006/relationships/hyperlink" Target="https://podminky.urs.cz/item/CS_URS_2024_01/997013645" TargetMode="External"/><Relationship Id="rId521" Type="http://schemas.openxmlformats.org/officeDocument/2006/relationships/hyperlink" Target="https://podminky.urs.cz/item/CS_URS_2024_01/784121001" TargetMode="External"/><Relationship Id="rId95" Type="http://schemas.openxmlformats.org/officeDocument/2006/relationships/hyperlink" Target="https://podminky.urs.cz/item/CS_URS_2024_01/182311123" TargetMode="External"/><Relationship Id="rId160" Type="http://schemas.openxmlformats.org/officeDocument/2006/relationships/hyperlink" Target="https://podminky.urs.cz/item/CS_URS_2024_01/451312111" TargetMode="External"/><Relationship Id="rId216" Type="http://schemas.openxmlformats.org/officeDocument/2006/relationships/hyperlink" Target="https://podminky.urs.cz/item/CS_URS_2024_01/913121111" TargetMode="External"/><Relationship Id="rId423" Type="http://schemas.openxmlformats.org/officeDocument/2006/relationships/hyperlink" Target="https://podminky.urs.cz/item/CS_URS_2024_01/998153221" TargetMode="External"/><Relationship Id="rId258" Type="http://schemas.openxmlformats.org/officeDocument/2006/relationships/hyperlink" Target="https://podminky.urs.cz/item/CS_URS_2024_01/941121811" TargetMode="External"/><Relationship Id="rId465" Type="http://schemas.openxmlformats.org/officeDocument/2006/relationships/hyperlink" Target="https://podminky.urs.cz/item/CS_URS_2024_01/771571810" TargetMode="External"/><Relationship Id="rId22" Type="http://schemas.openxmlformats.org/officeDocument/2006/relationships/hyperlink" Target="https://podminky.urs.cz/item/CS_URS_2024_01/115001105" TargetMode="External"/><Relationship Id="rId64" Type="http://schemas.openxmlformats.org/officeDocument/2006/relationships/hyperlink" Target="https://podminky.urs.cz/item/CS_URS_2024_01/151103111" TargetMode="External"/><Relationship Id="rId118" Type="http://schemas.openxmlformats.org/officeDocument/2006/relationships/hyperlink" Target="https://podminky.urs.cz/item/CS_URS_2024_01/275351122" TargetMode="External"/><Relationship Id="rId325" Type="http://schemas.openxmlformats.org/officeDocument/2006/relationships/hyperlink" Target="https://podminky.urs.cz/item/CS_URS_2024_01/985112111" TargetMode="External"/><Relationship Id="rId367" Type="http://schemas.openxmlformats.org/officeDocument/2006/relationships/hyperlink" Target="https://podminky.urs.cz/item/CS_URS_2024_01/985311113" TargetMode="External"/><Relationship Id="rId532" Type="http://schemas.openxmlformats.org/officeDocument/2006/relationships/hyperlink" Target="https://podminky.urs.cz/item/CS_URS_2024_01/787701902" TargetMode="External"/><Relationship Id="rId171" Type="http://schemas.openxmlformats.org/officeDocument/2006/relationships/hyperlink" Target="https://podminky.urs.cz/item/CS_URS_2024_01/521271911" TargetMode="External"/><Relationship Id="rId227" Type="http://schemas.openxmlformats.org/officeDocument/2006/relationships/hyperlink" Target="https://podminky.urs.cz/item/CS_URS_2024_01/936171150" TargetMode="External"/><Relationship Id="rId269" Type="http://schemas.openxmlformats.org/officeDocument/2006/relationships/hyperlink" Target="https://podminky.urs.cz/item/CS_URS_2024_01/952904131" TargetMode="External"/><Relationship Id="rId434" Type="http://schemas.openxmlformats.org/officeDocument/2006/relationships/hyperlink" Target="https://podminky.urs.cz/item/CS_URS_2024_01/711131821" TargetMode="External"/><Relationship Id="rId476" Type="http://schemas.openxmlformats.org/officeDocument/2006/relationships/hyperlink" Target="https://podminky.urs.cz/item/CS_URS_2024_01/777111111" TargetMode="External"/><Relationship Id="rId33" Type="http://schemas.openxmlformats.org/officeDocument/2006/relationships/hyperlink" Target="https://podminky.urs.cz/item/CS_URS_2024_01/119003228" TargetMode="External"/><Relationship Id="rId129" Type="http://schemas.openxmlformats.org/officeDocument/2006/relationships/hyperlink" Target="https://podminky.urs.cz/item/CS_URS_2024_01/317321118" TargetMode="External"/><Relationship Id="rId280" Type="http://schemas.openxmlformats.org/officeDocument/2006/relationships/hyperlink" Target="https://podminky.urs.cz/item/CS_URS_2024_01/953961115" TargetMode="External"/><Relationship Id="rId336" Type="http://schemas.openxmlformats.org/officeDocument/2006/relationships/hyperlink" Target="https://podminky.urs.cz/item/CS_URS_2024_01/985131411" TargetMode="External"/><Relationship Id="rId501" Type="http://schemas.openxmlformats.org/officeDocument/2006/relationships/hyperlink" Target="https://podminky.urs.cz/item/CS_URS_2024_01/781774113" TargetMode="External"/><Relationship Id="rId543" Type="http://schemas.openxmlformats.org/officeDocument/2006/relationships/hyperlink" Target="https://podminky.urs.cz/item/CS_URS_2024_01/789212122" TargetMode="External"/><Relationship Id="rId75" Type="http://schemas.openxmlformats.org/officeDocument/2006/relationships/hyperlink" Target="https://podminky.urs.cz/item/CS_URS_2024_01/162751117" TargetMode="External"/><Relationship Id="rId140" Type="http://schemas.openxmlformats.org/officeDocument/2006/relationships/hyperlink" Target="https://podminky.urs.cz/item/CS_URS_2024_01/369317312" TargetMode="External"/><Relationship Id="rId182" Type="http://schemas.openxmlformats.org/officeDocument/2006/relationships/hyperlink" Target="https://podminky.urs.cz/item/CS_URS_2024_01/521281111" TargetMode="External"/><Relationship Id="rId378" Type="http://schemas.openxmlformats.org/officeDocument/2006/relationships/hyperlink" Target="https://podminky.urs.cz/item/CS_URS_2024_01/985311912" TargetMode="External"/><Relationship Id="rId403" Type="http://schemas.openxmlformats.org/officeDocument/2006/relationships/hyperlink" Target="https://podminky.urs.cz/item/CS_URS_2024_01/997013841" TargetMode="External"/><Relationship Id="rId6" Type="http://schemas.openxmlformats.org/officeDocument/2006/relationships/hyperlink" Target="https://podminky.urs.cz/item/CS_URS_2024_01/112101102" TargetMode="External"/><Relationship Id="rId238" Type="http://schemas.openxmlformats.org/officeDocument/2006/relationships/hyperlink" Target="https://podminky.urs.cz/item/CS_URS_2024_01/938121111" TargetMode="External"/><Relationship Id="rId445" Type="http://schemas.openxmlformats.org/officeDocument/2006/relationships/hyperlink" Target="https://podminky.urs.cz/item/CS_URS_2024_01/764001121" TargetMode="External"/><Relationship Id="rId487" Type="http://schemas.openxmlformats.org/officeDocument/2006/relationships/hyperlink" Target="https://podminky.urs.cz/item/CS_URS_2024_01/777521105" TargetMode="External"/><Relationship Id="rId291" Type="http://schemas.openxmlformats.org/officeDocument/2006/relationships/hyperlink" Target="https://podminky.urs.cz/item/CS_URS_2024_01/963021112" TargetMode="External"/><Relationship Id="rId305" Type="http://schemas.openxmlformats.org/officeDocument/2006/relationships/hyperlink" Target="https://podminky.urs.cz/item/CS_URS_2024_01/975024141" TargetMode="External"/><Relationship Id="rId347" Type="http://schemas.openxmlformats.org/officeDocument/2006/relationships/hyperlink" Target="https://podminky.urs.cz/item/CS_URS_2024_01/985142912" TargetMode="External"/><Relationship Id="rId512" Type="http://schemas.openxmlformats.org/officeDocument/2006/relationships/hyperlink" Target="https://podminky.urs.cz/item/CS_URS_2024_01/783827101" TargetMode="External"/><Relationship Id="rId44" Type="http://schemas.openxmlformats.org/officeDocument/2006/relationships/hyperlink" Target="https://podminky.urs.cz/item/CS_URS_2024_01/131151102" TargetMode="External"/><Relationship Id="rId86" Type="http://schemas.openxmlformats.org/officeDocument/2006/relationships/hyperlink" Target="https://podminky.urs.cz/item/CS_URS_2024_01/174111211" TargetMode="External"/><Relationship Id="rId151" Type="http://schemas.openxmlformats.org/officeDocument/2006/relationships/hyperlink" Target="https://podminky.urs.cz/item/CS_URS_2024_01/421953211" TargetMode="External"/><Relationship Id="rId389" Type="http://schemas.openxmlformats.org/officeDocument/2006/relationships/hyperlink" Target="https://podminky.urs.cz/item/CS_URS_2024_01/997013501" TargetMode="External"/><Relationship Id="rId193" Type="http://schemas.openxmlformats.org/officeDocument/2006/relationships/hyperlink" Target="https://podminky.urs.cz/item/CS_URS_2024_01/622151001" TargetMode="External"/><Relationship Id="rId207" Type="http://schemas.openxmlformats.org/officeDocument/2006/relationships/hyperlink" Target="https://podminky.urs.cz/item/CS_URS_2024_01/634662113" TargetMode="External"/><Relationship Id="rId249" Type="http://schemas.openxmlformats.org/officeDocument/2006/relationships/hyperlink" Target="https://podminky.urs.cz/item/CS_URS_2024_01/938905213" TargetMode="External"/><Relationship Id="rId414" Type="http://schemas.openxmlformats.org/officeDocument/2006/relationships/hyperlink" Target="https://podminky.urs.cz/item/CS_URS_2024_01/997221141" TargetMode="External"/><Relationship Id="rId456" Type="http://schemas.openxmlformats.org/officeDocument/2006/relationships/hyperlink" Target="https://podminky.urs.cz/item/CS_URS_2024_01/767590110" TargetMode="External"/><Relationship Id="rId498" Type="http://schemas.openxmlformats.org/officeDocument/2006/relationships/hyperlink" Target="https://podminky.urs.cz/item/CS_URS_2024_01/781739191" TargetMode="External"/><Relationship Id="rId13" Type="http://schemas.openxmlformats.org/officeDocument/2006/relationships/hyperlink" Target="https://podminky.urs.cz/item/CS_URS_2024_01/112151015" TargetMode="External"/><Relationship Id="rId109" Type="http://schemas.openxmlformats.org/officeDocument/2006/relationships/hyperlink" Target="https://podminky.urs.cz/item/CS_URS_2024_01/274354111" TargetMode="External"/><Relationship Id="rId260" Type="http://schemas.openxmlformats.org/officeDocument/2006/relationships/hyperlink" Target="https://podminky.urs.cz/item/CS_URS_2024_01/944611211" TargetMode="External"/><Relationship Id="rId316" Type="http://schemas.openxmlformats.org/officeDocument/2006/relationships/hyperlink" Target="https://podminky.urs.cz/item/CS_URS_2024_01/977151121" TargetMode="External"/><Relationship Id="rId523" Type="http://schemas.openxmlformats.org/officeDocument/2006/relationships/hyperlink" Target="https://podminky.urs.cz/item/CS_URS_2024_01/784191009" TargetMode="External"/><Relationship Id="rId55" Type="http://schemas.openxmlformats.org/officeDocument/2006/relationships/hyperlink" Target="https://podminky.urs.cz/item/CS_URS_2024_01/132151102" TargetMode="External"/><Relationship Id="rId97" Type="http://schemas.openxmlformats.org/officeDocument/2006/relationships/hyperlink" Target="https://podminky.urs.cz/item/CS_URS_2024_01/212795111" TargetMode="External"/><Relationship Id="rId120" Type="http://schemas.openxmlformats.org/officeDocument/2006/relationships/hyperlink" Target="https://podminky.urs.cz/item/CS_URS_2024_01/275361412" TargetMode="External"/><Relationship Id="rId358" Type="http://schemas.openxmlformats.org/officeDocument/2006/relationships/hyperlink" Target="https://podminky.urs.cz/item/CS_URS_2024_01/985223212" TargetMode="External"/><Relationship Id="rId162" Type="http://schemas.openxmlformats.org/officeDocument/2006/relationships/hyperlink" Target="https://podminky.urs.cz/item/CS_URS_2024_01/451476111" TargetMode="External"/><Relationship Id="rId218" Type="http://schemas.openxmlformats.org/officeDocument/2006/relationships/hyperlink" Target="https://podminky.urs.cz/item/CS_URS_2024_01/919535556" TargetMode="External"/><Relationship Id="rId425" Type="http://schemas.openxmlformats.org/officeDocument/2006/relationships/hyperlink" Target="https://podminky.urs.cz/item/CS_URS_2024_01/998212191" TargetMode="External"/><Relationship Id="rId467" Type="http://schemas.openxmlformats.org/officeDocument/2006/relationships/hyperlink" Target="https://podminky.urs.cz/item/CS_URS_2024_01/771573112" TargetMode="External"/><Relationship Id="rId271" Type="http://schemas.openxmlformats.org/officeDocument/2006/relationships/hyperlink" Target="https://podminky.urs.cz/item/CS_URS_2024_01/952904151" TargetMode="External"/><Relationship Id="rId24" Type="http://schemas.openxmlformats.org/officeDocument/2006/relationships/hyperlink" Target="https://podminky.urs.cz/item/CS_URS_2024_01/115101209" TargetMode="External"/><Relationship Id="rId66" Type="http://schemas.openxmlformats.org/officeDocument/2006/relationships/hyperlink" Target="https://podminky.urs.cz/item/CS_URS_2024_01/155214111" TargetMode="External"/><Relationship Id="rId131" Type="http://schemas.openxmlformats.org/officeDocument/2006/relationships/hyperlink" Target="https://podminky.urs.cz/item/CS_URS_2024_01/317353121" TargetMode="External"/><Relationship Id="rId327" Type="http://schemas.openxmlformats.org/officeDocument/2006/relationships/hyperlink" Target="https://podminky.urs.cz/item/CS_URS_2024_01/985112113" TargetMode="External"/><Relationship Id="rId369" Type="http://schemas.openxmlformats.org/officeDocument/2006/relationships/hyperlink" Target="https://podminky.urs.cz/item/CS_URS_2024_01/985311115" TargetMode="External"/><Relationship Id="rId534" Type="http://schemas.openxmlformats.org/officeDocument/2006/relationships/hyperlink" Target="https://podminky.urs.cz/item/CS_URS_2024_01/787701921" TargetMode="External"/><Relationship Id="rId173" Type="http://schemas.openxmlformats.org/officeDocument/2006/relationships/hyperlink" Target="https://podminky.urs.cz/item/CS_URS_2024_01/521272215" TargetMode="External"/><Relationship Id="rId229" Type="http://schemas.openxmlformats.org/officeDocument/2006/relationships/hyperlink" Target="https://podminky.urs.cz/item/CS_URS_2024_01/936171211" TargetMode="External"/><Relationship Id="rId380" Type="http://schemas.openxmlformats.org/officeDocument/2006/relationships/hyperlink" Target="https://podminky.urs.cz/item/CS_URS_2024_01/985312121" TargetMode="External"/><Relationship Id="rId436" Type="http://schemas.openxmlformats.org/officeDocument/2006/relationships/hyperlink" Target="https://podminky.urs.cz/item/CS_URS_2024_01/711142559" TargetMode="External"/><Relationship Id="rId240" Type="http://schemas.openxmlformats.org/officeDocument/2006/relationships/hyperlink" Target="https://podminky.urs.cz/item/CS_URS_2024_01/938122211" TargetMode="External"/><Relationship Id="rId478" Type="http://schemas.openxmlformats.org/officeDocument/2006/relationships/hyperlink" Target="https://podminky.urs.cz/item/CS_URS_2024_01/777131221" TargetMode="External"/><Relationship Id="rId35" Type="http://schemas.openxmlformats.org/officeDocument/2006/relationships/hyperlink" Target="https://podminky.urs.cz/item/CS_URS_2024_01/121151103" TargetMode="External"/><Relationship Id="rId77" Type="http://schemas.openxmlformats.org/officeDocument/2006/relationships/hyperlink" Target="https://podminky.urs.cz/item/CS_URS_2024_01/167111101" TargetMode="External"/><Relationship Id="rId100" Type="http://schemas.openxmlformats.org/officeDocument/2006/relationships/hyperlink" Target="https://podminky.urs.cz/item/CS_URS_2024_01/273351121" TargetMode="External"/><Relationship Id="rId282" Type="http://schemas.openxmlformats.org/officeDocument/2006/relationships/hyperlink" Target="https://podminky.urs.cz/item/CS_URS_2024_01/953965141" TargetMode="External"/><Relationship Id="rId338" Type="http://schemas.openxmlformats.org/officeDocument/2006/relationships/hyperlink" Target="https://podminky.urs.cz/item/CS_URS_2024_01/985132311" TargetMode="External"/><Relationship Id="rId503" Type="http://schemas.openxmlformats.org/officeDocument/2006/relationships/hyperlink" Target="https://podminky.urs.cz/item/CS_URS_2024_01/998781121" TargetMode="External"/><Relationship Id="rId545" Type="http://schemas.openxmlformats.org/officeDocument/2006/relationships/hyperlink" Target="https://podminky.urs.cz/item/CS_URS_2024_01/789323211" TargetMode="External"/><Relationship Id="rId8" Type="http://schemas.openxmlformats.org/officeDocument/2006/relationships/hyperlink" Target="https://podminky.urs.cz/item/CS_URS_2024_01/112101104" TargetMode="External"/><Relationship Id="rId142" Type="http://schemas.openxmlformats.org/officeDocument/2006/relationships/hyperlink" Target="https://podminky.urs.cz/item/CS_URS_2024_01/421941211" TargetMode="External"/><Relationship Id="rId184" Type="http://schemas.openxmlformats.org/officeDocument/2006/relationships/hyperlink" Target="https://podminky.urs.cz/item/CS_URS_2024_01/521283221" TargetMode="External"/><Relationship Id="rId391" Type="http://schemas.openxmlformats.org/officeDocument/2006/relationships/hyperlink" Target="https://podminky.urs.cz/item/CS_URS_2024_01/997013511" TargetMode="External"/><Relationship Id="rId405" Type="http://schemas.openxmlformats.org/officeDocument/2006/relationships/hyperlink" Target="https://podminky.urs.cz/item/CS_URS_2024_01/997211111" TargetMode="External"/><Relationship Id="rId447" Type="http://schemas.openxmlformats.org/officeDocument/2006/relationships/hyperlink" Target="https://podminky.urs.cz/item/CS_URS_2024_01/764001811" TargetMode="External"/><Relationship Id="rId251" Type="http://schemas.openxmlformats.org/officeDocument/2006/relationships/hyperlink" Target="https://podminky.urs.cz/item/CS_URS_2024_01/938905312" TargetMode="External"/><Relationship Id="rId489" Type="http://schemas.openxmlformats.org/officeDocument/2006/relationships/hyperlink" Target="https://podminky.urs.cz/item/CS_URS_2024_01/998777121" TargetMode="External"/><Relationship Id="rId46" Type="http://schemas.openxmlformats.org/officeDocument/2006/relationships/hyperlink" Target="https://podminky.urs.cz/item/CS_URS_2024_01/131212502" TargetMode="External"/><Relationship Id="rId293" Type="http://schemas.openxmlformats.org/officeDocument/2006/relationships/hyperlink" Target="https://podminky.urs.cz/item/CS_URS_2024_01/963051111" TargetMode="External"/><Relationship Id="rId307" Type="http://schemas.openxmlformats.org/officeDocument/2006/relationships/hyperlink" Target="https://podminky.urs.cz/item/CS_URS_2024_01/975024161" TargetMode="External"/><Relationship Id="rId349" Type="http://schemas.openxmlformats.org/officeDocument/2006/relationships/hyperlink" Target="https://podminky.urs.cz/item/CS_URS_2024_01/985211112" TargetMode="External"/><Relationship Id="rId514" Type="http://schemas.openxmlformats.org/officeDocument/2006/relationships/hyperlink" Target="https://podminky.urs.cz/item/CS_URS_2024_01/783846523" TargetMode="External"/><Relationship Id="rId88" Type="http://schemas.openxmlformats.org/officeDocument/2006/relationships/hyperlink" Target="https://podminky.urs.cz/item/CS_URS_2024_01/174151101" TargetMode="External"/><Relationship Id="rId111" Type="http://schemas.openxmlformats.org/officeDocument/2006/relationships/hyperlink" Target="https://podminky.urs.cz/item/CS_URS_2024_01/274361821" TargetMode="External"/><Relationship Id="rId153" Type="http://schemas.openxmlformats.org/officeDocument/2006/relationships/hyperlink" Target="https://podminky.urs.cz/item/CS_URS_2024_01/429172111" TargetMode="External"/><Relationship Id="rId195" Type="http://schemas.openxmlformats.org/officeDocument/2006/relationships/hyperlink" Target="https://podminky.urs.cz/item/CS_URS_2024_01/622511022" TargetMode="External"/><Relationship Id="rId209" Type="http://schemas.openxmlformats.org/officeDocument/2006/relationships/hyperlink" Target="https://podminky.urs.cz/item/CS_URS_2024_01/634911111" TargetMode="External"/><Relationship Id="rId360" Type="http://schemas.openxmlformats.org/officeDocument/2006/relationships/hyperlink" Target="https://podminky.urs.cz/item/CS_URS_2024_01/985232191" TargetMode="External"/><Relationship Id="rId416" Type="http://schemas.openxmlformats.org/officeDocument/2006/relationships/hyperlink" Target="https://podminky.urs.cz/item/CS_URS_2024_01/99722155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topLeftCell="A27" workbookViewId="0">
      <selection activeCell="AQ17" sqref="AQ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3" t="s">
        <v>6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S4" s="15" t="s">
        <v>12</v>
      </c>
    </row>
    <row r="5" spans="1:74" ht="12" customHeight="1">
      <c r="B5" s="18"/>
      <c r="D5" s="21" t="s">
        <v>13</v>
      </c>
      <c r="K5" s="270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R5" s="18"/>
      <c r="BS5" s="15" t="s">
        <v>7</v>
      </c>
    </row>
    <row r="6" spans="1:74" ht="36.950000000000003" customHeight="1">
      <c r="B6" s="18"/>
      <c r="D6" s="23" t="s">
        <v>15</v>
      </c>
      <c r="K6" s="271" t="s">
        <v>4996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R6" s="18"/>
      <c r="BS6" s="15" t="s">
        <v>7</v>
      </c>
    </row>
    <row r="7" spans="1:74" ht="12" customHeight="1">
      <c r="B7" s="18"/>
      <c r="D7" s="24" t="s">
        <v>16</v>
      </c>
      <c r="K7" s="22" t="s">
        <v>3</v>
      </c>
      <c r="AK7" s="24" t="s">
        <v>17</v>
      </c>
      <c r="AN7" s="22" t="s">
        <v>3</v>
      </c>
      <c r="AR7" s="18"/>
      <c r="BS7" s="15" t="s">
        <v>7</v>
      </c>
    </row>
    <row r="8" spans="1:74" ht="12" customHeight="1">
      <c r="B8" s="18"/>
      <c r="D8" s="24" t="s">
        <v>18</v>
      </c>
      <c r="K8" s="22" t="s">
        <v>4992</v>
      </c>
      <c r="AK8" s="24" t="s">
        <v>19</v>
      </c>
      <c r="AN8" s="22" t="s">
        <v>20</v>
      </c>
      <c r="AR8" s="18"/>
      <c r="BS8" s="15" t="s">
        <v>7</v>
      </c>
    </row>
    <row r="9" spans="1:74" ht="14.45" customHeight="1">
      <c r="B9" s="18"/>
      <c r="AR9" s="18"/>
      <c r="BS9" s="15" t="s">
        <v>7</v>
      </c>
    </row>
    <row r="10" spans="1:74" ht="12" customHeight="1">
      <c r="B10" s="18"/>
      <c r="D10" s="24" t="s">
        <v>21</v>
      </c>
      <c r="AK10" s="24" t="s">
        <v>22</v>
      </c>
      <c r="AN10" s="22" t="s">
        <v>3</v>
      </c>
      <c r="AR10" s="18"/>
      <c r="BS10" s="15" t="s">
        <v>7</v>
      </c>
    </row>
    <row r="11" spans="1:74" ht="18.399999999999999" customHeight="1">
      <c r="B11" s="18"/>
      <c r="E11" s="22" t="s">
        <v>23</v>
      </c>
      <c r="AK11" s="24" t="s">
        <v>24</v>
      </c>
      <c r="AN11" s="22" t="s">
        <v>3</v>
      </c>
      <c r="AR11" s="18"/>
      <c r="BS11" s="15" t="s">
        <v>7</v>
      </c>
    </row>
    <row r="12" spans="1:74" ht="6.95" customHeight="1">
      <c r="B12" s="18"/>
      <c r="AR12" s="18"/>
      <c r="BS12" s="15" t="s">
        <v>7</v>
      </c>
    </row>
    <row r="13" spans="1:74" ht="12" customHeight="1">
      <c r="B13" s="18"/>
      <c r="D13" s="24" t="s">
        <v>25</v>
      </c>
      <c r="AK13" s="24" t="s">
        <v>22</v>
      </c>
      <c r="AN13" s="22" t="s">
        <v>3</v>
      </c>
      <c r="AR13" s="18"/>
      <c r="BS13" s="15" t="s">
        <v>7</v>
      </c>
    </row>
    <row r="14" spans="1:74" ht="12.75">
      <c r="B14" s="18"/>
      <c r="E14" s="22" t="s">
        <v>23</v>
      </c>
      <c r="AK14" s="24" t="s">
        <v>24</v>
      </c>
      <c r="AN14" s="22" t="s">
        <v>3</v>
      </c>
      <c r="AR14" s="18"/>
      <c r="BS14" s="15" t="s">
        <v>7</v>
      </c>
    </row>
    <row r="15" spans="1:74" ht="6.95" customHeight="1">
      <c r="B15" s="18"/>
      <c r="AR15" s="18"/>
      <c r="BS15" s="15" t="s">
        <v>4</v>
      </c>
    </row>
    <row r="16" spans="1:74" ht="12" customHeight="1">
      <c r="B16" s="18"/>
      <c r="D16" s="24" t="s">
        <v>26</v>
      </c>
      <c r="AK16" s="24" t="s">
        <v>22</v>
      </c>
      <c r="AN16" s="22" t="s">
        <v>3</v>
      </c>
      <c r="AR16" s="18"/>
      <c r="BS16" s="15" t="s">
        <v>4</v>
      </c>
    </row>
    <row r="17" spans="2:71" ht="18.399999999999999" customHeight="1">
      <c r="B17" s="18"/>
      <c r="E17" s="22" t="s">
        <v>23</v>
      </c>
      <c r="AK17" s="24" t="s">
        <v>24</v>
      </c>
      <c r="AN17" s="22" t="s">
        <v>3</v>
      </c>
      <c r="AR17" s="18"/>
      <c r="BS17" s="15" t="s">
        <v>27</v>
      </c>
    </row>
    <row r="18" spans="2:71" ht="6.95" customHeight="1">
      <c r="B18" s="18"/>
      <c r="AR18" s="18"/>
      <c r="BS18" s="15" t="s">
        <v>7</v>
      </c>
    </row>
    <row r="19" spans="2:71" ht="12" customHeight="1">
      <c r="B19" s="18"/>
      <c r="D19" s="24" t="s">
        <v>28</v>
      </c>
      <c r="AK19" s="24" t="s">
        <v>22</v>
      </c>
      <c r="AN19" s="22" t="s">
        <v>3</v>
      </c>
      <c r="AR19" s="18"/>
      <c r="BS19" s="15" t="s">
        <v>7</v>
      </c>
    </row>
    <row r="20" spans="2:71" ht="18.399999999999999" customHeight="1">
      <c r="B20" s="18"/>
      <c r="E20" s="22" t="s">
        <v>23</v>
      </c>
      <c r="AK20" s="24" t="s">
        <v>24</v>
      </c>
      <c r="AN20" s="22" t="s">
        <v>3</v>
      </c>
      <c r="AR20" s="18"/>
      <c r="BS20" s="15" t="s">
        <v>27</v>
      </c>
    </row>
    <row r="21" spans="2:71" ht="6.95" customHeight="1">
      <c r="B21" s="18"/>
      <c r="AR21" s="18"/>
    </row>
    <row r="22" spans="2:71" ht="12" customHeight="1">
      <c r="B22" s="18"/>
      <c r="D22" s="24" t="s">
        <v>29</v>
      </c>
      <c r="AR22" s="18"/>
    </row>
    <row r="23" spans="2:71" ht="47.25" customHeight="1">
      <c r="B23" s="18"/>
      <c r="E23" s="272" t="s">
        <v>30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73">
        <f>ROUND(AG54,2)</f>
        <v>17943220.219999999</v>
      </c>
      <c r="AL26" s="274"/>
      <c r="AM26" s="274"/>
      <c r="AN26" s="274"/>
      <c r="AO26" s="274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275" t="s">
        <v>32</v>
      </c>
      <c r="M28" s="275"/>
      <c r="N28" s="275"/>
      <c r="O28" s="275"/>
      <c r="P28" s="275"/>
      <c r="W28" s="275" t="s">
        <v>33</v>
      </c>
      <c r="X28" s="275"/>
      <c r="Y28" s="275"/>
      <c r="Z28" s="275"/>
      <c r="AA28" s="275"/>
      <c r="AB28" s="275"/>
      <c r="AC28" s="275"/>
      <c r="AD28" s="275"/>
      <c r="AE28" s="275"/>
      <c r="AK28" s="275" t="s">
        <v>34</v>
      </c>
      <c r="AL28" s="275"/>
      <c r="AM28" s="275"/>
      <c r="AN28" s="275"/>
      <c r="AO28" s="275"/>
      <c r="AR28" s="27"/>
    </row>
    <row r="29" spans="2:71" s="2" customFormat="1" ht="14.45" customHeight="1">
      <c r="B29" s="31"/>
      <c r="D29" s="24" t="s">
        <v>35</v>
      </c>
      <c r="F29" s="24" t="s">
        <v>36</v>
      </c>
      <c r="L29" s="259">
        <v>0.21</v>
      </c>
      <c r="M29" s="258"/>
      <c r="N29" s="258"/>
      <c r="O29" s="258"/>
      <c r="P29" s="258"/>
      <c r="W29" s="257">
        <f>ROUND(AZ54, 2)</f>
        <v>17943220.219999999</v>
      </c>
      <c r="X29" s="258"/>
      <c r="Y29" s="258"/>
      <c r="Z29" s="258"/>
      <c r="AA29" s="258"/>
      <c r="AB29" s="258"/>
      <c r="AC29" s="258"/>
      <c r="AD29" s="258"/>
      <c r="AE29" s="258"/>
      <c r="AK29" s="257">
        <f>ROUND(AV54, 2)</f>
        <v>3768076.25</v>
      </c>
      <c r="AL29" s="258"/>
      <c r="AM29" s="258"/>
      <c r="AN29" s="258"/>
      <c r="AO29" s="258"/>
      <c r="AR29" s="31"/>
    </row>
    <row r="30" spans="2:71" s="2" customFormat="1" ht="14.45" customHeight="1">
      <c r="B30" s="31"/>
      <c r="F30" s="24" t="s">
        <v>37</v>
      </c>
      <c r="L30" s="259">
        <v>0.12</v>
      </c>
      <c r="M30" s="258"/>
      <c r="N30" s="258"/>
      <c r="O30" s="258"/>
      <c r="P30" s="258"/>
      <c r="W30" s="257">
        <f>ROUND(BA54, 2)</f>
        <v>0</v>
      </c>
      <c r="X30" s="258"/>
      <c r="Y30" s="258"/>
      <c r="Z30" s="258"/>
      <c r="AA30" s="258"/>
      <c r="AB30" s="258"/>
      <c r="AC30" s="258"/>
      <c r="AD30" s="258"/>
      <c r="AE30" s="258"/>
      <c r="AK30" s="257">
        <f>ROUND(AW54, 2)</f>
        <v>0</v>
      </c>
      <c r="AL30" s="258"/>
      <c r="AM30" s="258"/>
      <c r="AN30" s="258"/>
      <c r="AO30" s="258"/>
      <c r="AR30" s="31"/>
    </row>
    <row r="31" spans="2:71" s="2" customFormat="1" ht="14.45" hidden="1" customHeight="1">
      <c r="B31" s="31"/>
      <c r="F31" s="24" t="s">
        <v>38</v>
      </c>
      <c r="L31" s="259">
        <v>0.21</v>
      </c>
      <c r="M31" s="258"/>
      <c r="N31" s="258"/>
      <c r="O31" s="258"/>
      <c r="P31" s="258"/>
      <c r="W31" s="257">
        <f>ROUND(BB54, 2)</f>
        <v>0</v>
      </c>
      <c r="X31" s="258"/>
      <c r="Y31" s="258"/>
      <c r="Z31" s="258"/>
      <c r="AA31" s="258"/>
      <c r="AB31" s="258"/>
      <c r="AC31" s="258"/>
      <c r="AD31" s="258"/>
      <c r="AE31" s="258"/>
      <c r="AK31" s="257">
        <v>0</v>
      </c>
      <c r="AL31" s="258"/>
      <c r="AM31" s="258"/>
      <c r="AN31" s="258"/>
      <c r="AO31" s="258"/>
      <c r="AR31" s="31"/>
    </row>
    <row r="32" spans="2:71" s="2" customFormat="1" ht="14.45" hidden="1" customHeight="1">
      <c r="B32" s="31"/>
      <c r="F32" s="24" t="s">
        <v>39</v>
      </c>
      <c r="L32" s="259">
        <v>0.12</v>
      </c>
      <c r="M32" s="258"/>
      <c r="N32" s="258"/>
      <c r="O32" s="258"/>
      <c r="P32" s="258"/>
      <c r="W32" s="257">
        <f>ROUND(BC54, 2)</f>
        <v>0</v>
      </c>
      <c r="X32" s="258"/>
      <c r="Y32" s="258"/>
      <c r="Z32" s="258"/>
      <c r="AA32" s="258"/>
      <c r="AB32" s="258"/>
      <c r="AC32" s="258"/>
      <c r="AD32" s="258"/>
      <c r="AE32" s="258"/>
      <c r="AK32" s="257">
        <v>0</v>
      </c>
      <c r="AL32" s="258"/>
      <c r="AM32" s="258"/>
      <c r="AN32" s="258"/>
      <c r="AO32" s="258"/>
      <c r="AR32" s="31"/>
    </row>
    <row r="33" spans="2:44" s="2" customFormat="1" ht="14.45" hidden="1" customHeight="1">
      <c r="B33" s="31"/>
      <c r="F33" s="24" t="s">
        <v>40</v>
      </c>
      <c r="L33" s="259">
        <v>0</v>
      </c>
      <c r="M33" s="258"/>
      <c r="N33" s="258"/>
      <c r="O33" s="258"/>
      <c r="P33" s="258"/>
      <c r="W33" s="257">
        <f>ROUND(BD54, 2)</f>
        <v>0</v>
      </c>
      <c r="X33" s="258"/>
      <c r="Y33" s="258"/>
      <c r="Z33" s="258"/>
      <c r="AA33" s="258"/>
      <c r="AB33" s="258"/>
      <c r="AC33" s="258"/>
      <c r="AD33" s="258"/>
      <c r="AE33" s="258"/>
      <c r="AK33" s="257">
        <v>0</v>
      </c>
      <c r="AL33" s="258"/>
      <c r="AM33" s="258"/>
      <c r="AN33" s="258"/>
      <c r="AO33" s="258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42</v>
      </c>
      <c r="U35" s="34"/>
      <c r="V35" s="34"/>
      <c r="W35" s="34"/>
      <c r="X35" s="260" t="s">
        <v>43</v>
      </c>
      <c r="Y35" s="261"/>
      <c r="Z35" s="261"/>
      <c r="AA35" s="261"/>
      <c r="AB35" s="261"/>
      <c r="AC35" s="34"/>
      <c r="AD35" s="34"/>
      <c r="AE35" s="34"/>
      <c r="AF35" s="34"/>
      <c r="AG35" s="34"/>
      <c r="AH35" s="34"/>
      <c r="AI35" s="34"/>
      <c r="AJ35" s="34"/>
      <c r="AK35" s="262">
        <f>SUM(AK26:AK33)</f>
        <v>21711296.469999999</v>
      </c>
      <c r="AL35" s="261"/>
      <c r="AM35" s="261"/>
      <c r="AN35" s="261"/>
      <c r="AO35" s="263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>
      <c r="B42" s="27"/>
      <c r="C42" s="19" t="s">
        <v>44</v>
      </c>
      <c r="AR42" s="27"/>
    </row>
    <row r="43" spans="2:44" s="1" customFormat="1" ht="6.95" customHeight="1">
      <c r="B43" s="27"/>
      <c r="AR43" s="27"/>
    </row>
    <row r="44" spans="2:44" s="3" customFormat="1" ht="12" customHeight="1">
      <c r="B44" s="40"/>
      <c r="C44" s="24" t="s">
        <v>13</v>
      </c>
      <c r="L44" s="3" t="str">
        <f>K5</f>
        <v>635210061</v>
      </c>
      <c r="AR44" s="40"/>
    </row>
    <row r="45" spans="2:44" s="4" customFormat="1" ht="36.950000000000003" customHeight="1">
      <c r="B45" s="41"/>
      <c r="C45" s="42" t="s">
        <v>15</v>
      </c>
      <c r="L45" s="248" t="str">
        <f>K6</f>
        <v>„Údržba, opravy a odstraňování závad u SMT  OŘ Ostrava 2024"</v>
      </c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R45" s="41"/>
    </row>
    <row r="46" spans="2:44" s="1" customFormat="1" ht="6.95" customHeight="1">
      <c r="B46" s="27"/>
      <c r="AR46" s="27"/>
    </row>
    <row r="47" spans="2:44" s="1" customFormat="1" ht="12" customHeight="1">
      <c r="B47" s="27"/>
      <c r="C47" s="24" t="s">
        <v>18</v>
      </c>
      <c r="L47" s="43" t="str">
        <f>IF(K8="","",K8)</f>
        <v>SMT Olomouc - obvod II</v>
      </c>
      <c r="AI47" s="24" t="s">
        <v>19</v>
      </c>
      <c r="AM47" s="250" t="str">
        <f>IF(AN8= "","",AN8)</f>
        <v>25. 3. 2024</v>
      </c>
      <c r="AN47" s="250"/>
      <c r="AR47" s="27"/>
    </row>
    <row r="48" spans="2:44" s="1" customFormat="1" ht="6.95" customHeight="1">
      <c r="B48" s="27"/>
      <c r="AR48" s="27"/>
    </row>
    <row r="49" spans="1:91" s="1" customFormat="1" ht="15.2" customHeight="1">
      <c r="B49" s="27"/>
      <c r="C49" s="24" t="s">
        <v>21</v>
      </c>
      <c r="L49" s="3" t="str">
        <f>IF(E11= "","",E11)</f>
        <v xml:space="preserve"> </v>
      </c>
      <c r="AI49" s="24" t="s">
        <v>26</v>
      </c>
      <c r="AM49" s="251" t="str">
        <f>IF(E17="","",E17)</f>
        <v xml:space="preserve"> </v>
      </c>
      <c r="AN49" s="252"/>
      <c r="AO49" s="252"/>
      <c r="AP49" s="252"/>
      <c r="AR49" s="27"/>
      <c r="AS49" s="253" t="s">
        <v>45</v>
      </c>
      <c r="AT49" s="254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>
      <c r="B50" s="27"/>
      <c r="C50" s="24" t="s">
        <v>25</v>
      </c>
      <c r="L50" s="3" t="str">
        <f>IF(E14="","",E14)</f>
        <v xml:space="preserve"> </v>
      </c>
      <c r="AI50" s="24" t="s">
        <v>28</v>
      </c>
      <c r="AM50" s="251" t="str">
        <f>IF(E20="","",E20)</f>
        <v xml:space="preserve"> </v>
      </c>
      <c r="AN50" s="252"/>
      <c r="AO50" s="252"/>
      <c r="AP50" s="252"/>
      <c r="AR50" s="27"/>
      <c r="AS50" s="255"/>
      <c r="AT50" s="256"/>
      <c r="BD50" s="47"/>
    </row>
    <row r="51" spans="1:91" s="1" customFormat="1" ht="10.9" customHeight="1">
      <c r="B51" s="27"/>
      <c r="AR51" s="27"/>
      <c r="AS51" s="255"/>
      <c r="AT51" s="256"/>
      <c r="BD51" s="47"/>
    </row>
    <row r="52" spans="1:91" s="1" customFormat="1" ht="29.25" customHeight="1">
      <c r="B52" s="27"/>
      <c r="C52" s="264" t="s">
        <v>46</v>
      </c>
      <c r="D52" s="265"/>
      <c r="E52" s="265"/>
      <c r="F52" s="265"/>
      <c r="G52" s="265"/>
      <c r="H52" s="48"/>
      <c r="I52" s="266" t="s">
        <v>47</v>
      </c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65"/>
      <c r="AG52" s="267" t="s">
        <v>48</v>
      </c>
      <c r="AH52" s="265"/>
      <c r="AI52" s="265"/>
      <c r="AJ52" s="265"/>
      <c r="AK52" s="265"/>
      <c r="AL52" s="265"/>
      <c r="AM52" s="265"/>
      <c r="AN52" s="266" t="s">
        <v>49</v>
      </c>
      <c r="AO52" s="265"/>
      <c r="AP52" s="265"/>
      <c r="AQ52" s="49" t="s">
        <v>50</v>
      </c>
      <c r="AR52" s="27"/>
      <c r="AS52" s="50" t="s">
        <v>51</v>
      </c>
      <c r="AT52" s="51" t="s">
        <v>52</v>
      </c>
      <c r="AU52" s="51" t="s">
        <v>53</v>
      </c>
      <c r="AV52" s="51" t="s">
        <v>54</v>
      </c>
      <c r="AW52" s="51" t="s">
        <v>55</v>
      </c>
      <c r="AX52" s="51" t="s">
        <v>56</v>
      </c>
      <c r="AY52" s="51" t="s">
        <v>57</v>
      </c>
      <c r="AZ52" s="51" t="s">
        <v>58</v>
      </c>
      <c r="BA52" s="51" t="s">
        <v>59</v>
      </c>
      <c r="BB52" s="51" t="s">
        <v>60</v>
      </c>
      <c r="BC52" s="51" t="s">
        <v>61</v>
      </c>
      <c r="BD52" s="52" t="s">
        <v>62</v>
      </c>
    </row>
    <row r="53" spans="1:91" s="1" customFormat="1" ht="10.9" customHeight="1">
      <c r="B53" s="27"/>
      <c r="AR53" s="27"/>
      <c r="AS53" s="53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50000000000003" customHeight="1">
      <c r="B54" s="54"/>
      <c r="C54" s="55" t="s">
        <v>63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68">
        <f>ROUND(SUM(AG55:AG57),2)</f>
        <v>17943220.219999999</v>
      </c>
      <c r="AH54" s="268"/>
      <c r="AI54" s="268"/>
      <c r="AJ54" s="268"/>
      <c r="AK54" s="268"/>
      <c r="AL54" s="268"/>
      <c r="AM54" s="268"/>
      <c r="AN54" s="269">
        <f>SUM(AG54,AT54)</f>
        <v>21711296.469999999</v>
      </c>
      <c r="AO54" s="269"/>
      <c r="AP54" s="269"/>
      <c r="AQ54" s="58" t="s">
        <v>3</v>
      </c>
      <c r="AR54" s="54"/>
      <c r="AS54" s="59">
        <f>ROUND(SUM(AS55:AS57),2)</f>
        <v>0</v>
      </c>
      <c r="AT54" s="60">
        <f>ROUND(SUM(AV54:AW54),2)</f>
        <v>3768076.25</v>
      </c>
      <c r="AU54" s="61">
        <f>ROUND(SUM(AU55:AU57),5)</f>
        <v>13996.04636</v>
      </c>
      <c r="AV54" s="60">
        <f>ROUND(AZ54*L29,2)</f>
        <v>3768076.25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ROUND(SUM(AZ55:AZ57),2)</f>
        <v>17943220.219999999</v>
      </c>
      <c r="BA54" s="60">
        <f>ROUND(SUM(BA55:BA57),2)</f>
        <v>0</v>
      </c>
      <c r="BB54" s="60">
        <f>ROUND(SUM(BB55:BB57),2)</f>
        <v>0</v>
      </c>
      <c r="BC54" s="60">
        <f>ROUND(SUM(BC55:BC57),2)</f>
        <v>0</v>
      </c>
      <c r="BD54" s="62">
        <f>ROUND(SUM(BD55:BD57),2)</f>
        <v>0</v>
      </c>
      <c r="BS54" s="63" t="s">
        <v>64</v>
      </c>
      <c r="BT54" s="63" t="s">
        <v>65</v>
      </c>
      <c r="BU54" s="64" t="s">
        <v>66</v>
      </c>
      <c r="BV54" s="63" t="s">
        <v>67</v>
      </c>
      <c r="BW54" s="63" t="s">
        <v>5</v>
      </c>
      <c r="BX54" s="63" t="s">
        <v>68</v>
      </c>
      <c r="CL54" s="63" t="s">
        <v>3</v>
      </c>
    </row>
    <row r="55" spans="1:91" s="6" customFormat="1" ht="37.5" customHeight="1">
      <c r="A55" s="65" t="s">
        <v>69</v>
      </c>
      <c r="B55" s="66"/>
      <c r="C55" s="67"/>
      <c r="D55" s="247" t="s">
        <v>70</v>
      </c>
      <c r="E55" s="247"/>
      <c r="F55" s="247"/>
      <c r="G55" s="247"/>
      <c r="H55" s="247"/>
      <c r="I55" s="68"/>
      <c r="J55" s="247" t="s">
        <v>4991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5">
        <f>'SO 01 - Práce a dodávky -...'!J30</f>
        <v>14431105.6</v>
      </c>
      <c r="AH55" s="246"/>
      <c r="AI55" s="246"/>
      <c r="AJ55" s="246"/>
      <c r="AK55" s="246"/>
      <c r="AL55" s="246"/>
      <c r="AM55" s="246"/>
      <c r="AN55" s="245">
        <f>SUM(AG55,AT55)</f>
        <v>17461637.780000001</v>
      </c>
      <c r="AO55" s="246"/>
      <c r="AP55" s="246"/>
      <c r="AQ55" s="69" t="s">
        <v>71</v>
      </c>
      <c r="AR55" s="66"/>
      <c r="AS55" s="70">
        <v>0</v>
      </c>
      <c r="AT55" s="71">
        <f>ROUND(SUM(AV55:AW55),2)</f>
        <v>3030532.18</v>
      </c>
      <c r="AU55" s="72">
        <f>'SO 01 - Práce a dodávky -...'!P103</f>
        <v>13996.046360999999</v>
      </c>
      <c r="AV55" s="71">
        <f>'SO 01 - Práce a dodávky -...'!J33</f>
        <v>3030532.18</v>
      </c>
      <c r="AW55" s="71">
        <f>'SO 01 - Práce a dodávky -...'!J34</f>
        <v>0</v>
      </c>
      <c r="AX55" s="71">
        <f>'SO 01 - Práce a dodávky -...'!J35</f>
        <v>0</v>
      </c>
      <c r="AY55" s="71">
        <f>'SO 01 - Práce a dodávky -...'!J36</f>
        <v>0</v>
      </c>
      <c r="AZ55" s="71">
        <f>'SO 01 - Práce a dodávky -...'!F33</f>
        <v>14431105.6</v>
      </c>
      <c r="BA55" s="71">
        <f>'SO 01 - Práce a dodávky -...'!F34</f>
        <v>0</v>
      </c>
      <c r="BB55" s="71">
        <f>'SO 01 - Práce a dodávky -...'!F35</f>
        <v>0</v>
      </c>
      <c r="BC55" s="71">
        <f>'SO 01 - Práce a dodávky -...'!F36</f>
        <v>0</v>
      </c>
      <c r="BD55" s="73">
        <f>'SO 01 - Práce a dodávky -...'!F37</f>
        <v>0</v>
      </c>
      <c r="BT55" s="74" t="s">
        <v>72</v>
      </c>
      <c r="BV55" s="74" t="s">
        <v>67</v>
      </c>
      <c r="BW55" s="74" t="s">
        <v>73</v>
      </c>
      <c r="BX55" s="74" t="s">
        <v>5</v>
      </c>
      <c r="CL55" s="74" t="s">
        <v>3</v>
      </c>
      <c r="CM55" s="74" t="s">
        <v>74</v>
      </c>
    </row>
    <row r="56" spans="1:91" s="6" customFormat="1" ht="50.25" customHeight="1">
      <c r="A56" s="65" t="s">
        <v>69</v>
      </c>
      <c r="B56" s="66"/>
      <c r="C56" s="67"/>
      <c r="D56" s="247" t="s">
        <v>75</v>
      </c>
      <c r="E56" s="247"/>
      <c r="F56" s="247"/>
      <c r="G56" s="247"/>
      <c r="H56" s="247"/>
      <c r="I56" s="68"/>
      <c r="J56" s="247" t="s">
        <v>4993</v>
      </c>
      <c r="K56" s="247"/>
      <c r="L56" s="247"/>
      <c r="M56" s="247"/>
      <c r="N56" s="247"/>
      <c r="O56" s="247"/>
      <c r="P56" s="247"/>
      <c r="Q56" s="247"/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5">
        <f>'SO 02 - Práce a dodávky -...'!J30</f>
        <v>2881266.9</v>
      </c>
      <c r="AH56" s="246"/>
      <c r="AI56" s="246"/>
      <c r="AJ56" s="246"/>
      <c r="AK56" s="246"/>
      <c r="AL56" s="246"/>
      <c r="AM56" s="246"/>
      <c r="AN56" s="245">
        <f>SUM(AG56,AT56)</f>
        <v>3486332.95</v>
      </c>
      <c r="AO56" s="246"/>
      <c r="AP56" s="246"/>
      <c r="AQ56" s="69" t="s">
        <v>71</v>
      </c>
      <c r="AR56" s="66"/>
      <c r="AS56" s="70">
        <v>0</v>
      </c>
      <c r="AT56" s="71">
        <f>ROUND(SUM(AV56:AW56),2)</f>
        <v>605066.05000000005</v>
      </c>
      <c r="AU56" s="72">
        <f>'SO 02 - Práce a dodávky -...'!P84</f>
        <v>0</v>
      </c>
      <c r="AV56" s="71">
        <f>'SO 02 - Práce a dodávky -...'!J33</f>
        <v>605066.05000000005</v>
      </c>
      <c r="AW56" s="71">
        <f>'SO 02 - Práce a dodávky -...'!J34</f>
        <v>0</v>
      </c>
      <c r="AX56" s="71">
        <f>'SO 02 - Práce a dodávky -...'!J35</f>
        <v>0</v>
      </c>
      <c r="AY56" s="71">
        <f>'SO 02 - Práce a dodávky -...'!J36</f>
        <v>0</v>
      </c>
      <c r="AZ56" s="71">
        <f>'SO 02 - Práce a dodávky -...'!F33</f>
        <v>2881266.9</v>
      </c>
      <c r="BA56" s="71">
        <f>'SO 02 - Práce a dodávky -...'!F34</f>
        <v>0</v>
      </c>
      <c r="BB56" s="71">
        <f>'SO 02 - Práce a dodávky -...'!F35</f>
        <v>0</v>
      </c>
      <c r="BC56" s="71">
        <f>'SO 02 - Práce a dodávky -...'!F36</f>
        <v>0</v>
      </c>
      <c r="BD56" s="73">
        <f>'SO 02 - Práce a dodávky -...'!F37</f>
        <v>0</v>
      </c>
      <c r="BT56" s="74" t="s">
        <v>72</v>
      </c>
      <c r="BV56" s="74" t="s">
        <v>67</v>
      </c>
      <c r="BW56" s="74" t="s">
        <v>76</v>
      </c>
      <c r="BX56" s="74" t="s">
        <v>5</v>
      </c>
      <c r="CL56" s="74" t="s">
        <v>3</v>
      </c>
      <c r="CM56" s="74" t="s">
        <v>74</v>
      </c>
    </row>
    <row r="57" spans="1:91" s="6" customFormat="1" ht="16.5" customHeight="1">
      <c r="A57" s="65" t="s">
        <v>69</v>
      </c>
      <c r="B57" s="66"/>
      <c r="C57" s="67"/>
      <c r="D57" s="247" t="s">
        <v>77</v>
      </c>
      <c r="E57" s="247"/>
      <c r="F57" s="247"/>
      <c r="G57" s="247"/>
      <c r="H57" s="247"/>
      <c r="I57" s="68"/>
      <c r="J57" s="247" t="s">
        <v>78</v>
      </c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7"/>
      <c r="AB57" s="247"/>
      <c r="AC57" s="247"/>
      <c r="AD57" s="247"/>
      <c r="AE57" s="247"/>
      <c r="AF57" s="247"/>
      <c r="AG57" s="245">
        <f>'VRN - Vedlejší rozpočtové...'!J30</f>
        <v>630847.72</v>
      </c>
      <c r="AH57" s="246"/>
      <c r="AI57" s="246"/>
      <c r="AJ57" s="246"/>
      <c r="AK57" s="246"/>
      <c r="AL57" s="246"/>
      <c r="AM57" s="246"/>
      <c r="AN57" s="245">
        <f>SUM(AG57,AT57)</f>
        <v>763325.74</v>
      </c>
      <c r="AO57" s="246"/>
      <c r="AP57" s="246"/>
      <c r="AQ57" s="69" t="s">
        <v>71</v>
      </c>
      <c r="AR57" s="66"/>
      <c r="AS57" s="75">
        <v>0</v>
      </c>
      <c r="AT57" s="76">
        <f>ROUND(SUM(AV57:AW57),2)</f>
        <v>132478.01999999999</v>
      </c>
      <c r="AU57" s="77">
        <f>'VRN - Vedlejší rozpočtové...'!P86</f>
        <v>0</v>
      </c>
      <c r="AV57" s="76">
        <f>'VRN - Vedlejší rozpočtové...'!J33</f>
        <v>132478.01999999999</v>
      </c>
      <c r="AW57" s="76">
        <f>'VRN - Vedlejší rozpočtové...'!J34</f>
        <v>0</v>
      </c>
      <c r="AX57" s="76">
        <f>'VRN - Vedlejší rozpočtové...'!J35</f>
        <v>0</v>
      </c>
      <c r="AY57" s="76">
        <f>'VRN - Vedlejší rozpočtové...'!J36</f>
        <v>0</v>
      </c>
      <c r="AZ57" s="76">
        <f>'VRN - Vedlejší rozpočtové...'!F33</f>
        <v>630847.72</v>
      </c>
      <c r="BA57" s="76">
        <f>'VRN - Vedlejší rozpočtové...'!F34</f>
        <v>0</v>
      </c>
      <c r="BB57" s="76">
        <f>'VRN - Vedlejší rozpočtové...'!F35</f>
        <v>0</v>
      </c>
      <c r="BC57" s="76">
        <f>'VRN - Vedlejší rozpočtové...'!F36</f>
        <v>0</v>
      </c>
      <c r="BD57" s="78">
        <f>'VRN - Vedlejší rozpočtové...'!F37</f>
        <v>0</v>
      </c>
      <c r="BT57" s="74" t="s">
        <v>72</v>
      </c>
      <c r="BV57" s="74" t="s">
        <v>67</v>
      </c>
      <c r="BW57" s="74" t="s">
        <v>79</v>
      </c>
      <c r="BX57" s="74" t="s">
        <v>5</v>
      </c>
      <c r="CL57" s="74" t="s">
        <v>3</v>
      </c>
      <c r="CM57" s="74" t="s">
        <v>74</v>
      </c>
    </row>
    <row r="58" spans="1:91" s="1" customFormat="1" ht="30" customHeight="1">
      <c r="B58" s="27"/>
      <c r="AR58" s="27"/>
    </row>
    <row r="59" spans="1:91" s="1" customFormat="1" ht="6.95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27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</mergeCells>
  <hyperlinks>
    <hyperlink ref="A55" location="'SO 01 - Práce a dodávky -...'!C2" display="/" xr:uid="{00000000-0004-0000-0000-000000000000}"/>
    <hyperlink ref="A56" location="'SO 02 - Práce a dodávky -...'!C2" display="/" xr:uid="{00000000-0004-0000-0000-000001000000}"/>
    <hyperlink ref="A57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45"/>
  <sheetViews>
    <sheetView showGridLines="0" topLeftCell="A2022" workbookViewId="0">
      <selection activeCell="H1352" sqref="H135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6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73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5" customHeight="1">
      <c r="B4" s="18"/>
      <c r="D4" s="19" t="s">
        <v>80</v>
      </c>
      <c r="L4" s="18"/>
      <c r="M4" s="79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15</v>
      </c>
      <c r="L6" s="18"/>
    </row>
    <row r="7" spans="2:46" ht="16.5" customHeight="1">
      <c r="B7" s="18"/>
      <c r="E7" s="277" t="str">
        <f>'Rekapitulace stavby'!K6</f>
        <v>„Údržba, opravy a odstraňování závad u SMT  OŘ Ostrava 2024"</v>
      </c>
      <c r="F7" s="278"/>
      <c r="G7" s="278"/>
      <c r="H7" s="278"/>
      <c r="L7" s="18"/>
    </row>
    <row r="8" spans="2:46" s="1" customFormat="1" ht="12" customHeight="1">
      <c r="B8" s="27"/>
      <c r="D8" s="24" t="s">
        <v>81</v>
      </c>
      <c r="L8" s="27"/>
    </row>
    <row r="9" spans="2:46" s="1" customFormat="1" ht="45" customHeight="1">
      <c r="B9" s="27"/>
      <c r="E9" s="248" t="s">
        <v>4994</v>
      </c>
      <c r="F9" s="276"/>
      <c r="G9" s="276"/>
      <c r="H9" s="276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3</v>
      </c>
      <c r="I11" s="24" t="s">
        <v>17</v>
      </c>
      <c r="J11" s="22" t="s">
        <v>3</v>
      </c>
      <c r="L11" s="27"/>
    </row>
    <row r="12" spans="2:46" s="1" customFormat="1" ht="12" customHeight="1">
      <c r="B12" s="27"/>
      <c r="D12" s="24" t="s">
        <v>18</v>
      </c>
      <c r="F12" s="22" t="s">
        <v>4992</v>
      </c>
      <c r="I12" s="24" t="s">
        <v>19</v>
      </c>
      <c r="J12" s="44" t="str">
        <f>'Rekapitulace stavby'!AN8</f>
        <v>25. 3. 2024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24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tr">
        <f>'Rekapitulace stavby'!AN13</f>
        <v/>
      </c>
      <c r="L17" s="27"/>
    </row>
    <row r="18" spans="2:12" s="1" customFormat="1" ht="18" customHeight="1">
      <c r="B18" s="27"/>
      <c r="E18" s="270" t="str">
        <f>'Rekapitulace stavby'!E14</f>
        <v xml:space="preserve"> </v>
      </c>
      <c r="F18" s="270"/>
      <c r="G18" s="270"/>
      <c r="H18" s="270"/>
      <c r="I18" s="24" t="s">
        <v>24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28</v>
      </c>
      <c r="I23" s="24" t="s">
        <v>22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24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29</v>
      </c>
      <c r="L26" s="27"/>
    </row>
    <row r="27" spans="2:12" s="7" customFormat="1" ht="71.25" customHeight="1">
      <c r="B27" s="80"/>
      <c r="E27" s="272" t="s">
        <v>30</v>
      </c>
      <c r="F27" s="272"/>
      <c r="G27" s="272"/>
      <c r="H27" s="272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1" t="s">
        <v>31</v>
      </c>
      <c r="J30" s="57">
        <f>ROUND(J103, 2)</f>
        <v>14431105.6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82" t="s">
        <v>35</v>
      </c>
      <c r="E33" s="24" t="s">
        <v>36</v>
      </c>
      <c r="F33" s="83">
        <f>ROUND((SUM(BE103:BE2044)),  2)</f>
        <v>14431105.6</v>
      </c>
      <c r="I33" s="84">
        <v>0.21</v>
      </c>
      <c r="J33" s="83">
        <f>ROUND(((SUM(BE103:BE2044))*I33),  2)</f>
        <v>3030532.18</v>
      </c>
      <c r="L33" s="27"/>
    </row>
    <row r="34" spans="2:12" s="1" customFormat="1" ht="14.45" customHeight="1">
      <c r="B34" s="27"/>
      <c r="E34" s="24" t="s">
        <v>37</v>
      </c>
      <c r="F34" s="83">
        <f>ROUND((SUM(BF103:BF2044)),  2)</f>
        <v>0</v>
      </c>
      <c r="I34" s="84">
        <v>0.12</v>
      </c>
      <c r="J34" s="83">
        <f>ROUND(((SUM(BF103:BF2044))*I34),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3">
        <f>ROUND((SUM(BG103:BG2044)),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3">
        <f>ROUND((SUM(BH103:BH2044)),  2)</f>
        <v>0</v>
      </c>
      <c r="I36" s="84">
        <v>0.12</v>
      </c>
      <c r="J36" s="83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3">
        <f>ROUND((SUM(BI103:BI2044)),  2)</f>
        <v>0</v>
      </c>
      <c r="I37" s="84">
        <v>0</v>
      </c>
      <c r="J37" s="83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48"/>
      <c r="F39" s="48"/>
      <c r="G39" s="87" t="s">
        <v>42</v>
      </c>
      <c r="H39" s="88" t="s">
        <v>43</v>
      </c>
      <c r="I39" s="48"/>
      <c r="J39" s="89">
        <f>SUM(J30:J37)</f>
        <v>17461637.780000001</v>
      </c>
      <c r="K39" s="90"/>
      <c r="L39" s="27"/>
    </row>
    <row r="40" spans="2:12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>
      <c r="B45" s="27"/>
      <c r="C45" s="19" t="s">
        <v>82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15</v>
      </c>
      <c r="L47" s="27"/>
    </row>
    <row r="48" spans="2:12" s="1" customFormat="1" ht="16.5" customHeight="1">
      <c r="B48" s="27"/>
      <c r="E48" s="277" t="str">
        <f>E7</f>
        <v>„Údržba, opravy a odstraňování závad u SMT  OŘ Ostrava 2024"</v>
      </c>
      <c r="F48" s="278"/>
      <c r="G48" s="278"/>
      <c r="H48" s="278"/>
      <c r="L48" s="27"/>
    </row>
    <row r="49" spans="2:47" s="1" customFormat="1" ht="12" customHeight="1">
      <c r="B49" s="27"/>
      <c r="C49" s="24" t="s">
        <v>81</v>
      </c>
      <c r="L49" s="27"/>
    </row>
    <row r="50" spans="2:47" s="1" customFormat="1" ht="45" customHeight="1">
      <c r="B50" s="27"/>
      <c r="E50" s="248" t="str">
        <f>E9</f>
        <v>SO 01 - Práce a dodávky - SMT Olomouc - obvod II - práce na mostních objektech ( ÚRS 2024 01  a  položky R )</v>
      </c>
      <c r="F50" s="276"/>
      <c r="G50" s="276"/>
      <c r="H50" s="276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18</v>
      </c>
      <c r="F52" s="22" t="str">
        <f>F12</f>
        <v>SMT Olomouc - obvod II</v>
      </c>
      <c r="I52" s="24" t="s">
        <v>19</v>
      </c>
      <c r="J52" s="44" t="str">
        <f>IF(J12="","",J12)</f>
        <v>25. 3. 2024</v>
      </c>
      <c r="L52" s="27"/>
    </row>
    <row r="53" spans="2:47" s="1" customFormat="1" ht="6.95" customHeight="1">
      <c r="B53" s="27"/>
      <c r="L53" s="27"/>
    </row>
    <row r="54" spans="2:47" s="1" customFormat="1" ht="15.2" customHeight="1">
      <c r="B54" s="27"/>
      <c r="C54" s="24" t="s">
        <v>21</v>
      </c>
      <c r="F54" s="22" t="str">
        <f>E15</f>
        <v xml:space="preserve"> </v>
      </c>
      <c r="I54" s="24" t="s">
        <v>26</v>
      </c>
      <c r="J54" s="25" t="str">
        <f>E21</f>
        <v xml:space="preserve"> </v>
      </c>
      <c r="L54" s="27"/>
    </row>
    <row r="55" spans="2:47" s="1" customFormat="1" ht="15.2" customHeight="1">
      <c r="B55" s="27"/>
      <c r="C55" s="24" t="s">
        <v>25</v>
      </c>
      <c r="F55" s="22" t="str">
        <f>IF(E18="","",E18)</f>
        <v xml:space="preserve"> </v>
      </c>
      <c r="I55" s="24" t="s">
        <v>28</v>
      </c>
      <c r="J55" s="25" t="str">
        <f>E24</f>
        <v xml:space="preserve"> 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83</v>
      </c>
      <c r="D57" s="85"/>
      <c r="E57" s="85"/>
      <c r="F57" s="85"/>
      <c r="G57" s="85"/>
      <c r="H57" s="85"/>
      <c r="I57" s="85"/>
      <c r="J57" s="92" t="s">
        <v>84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63</v>
      </c>
      <c r="J59" s="57">
        <f>J103</f>
        <v>14431105.6</v>
      </c>
      <c r="L59" s="27"/>
      <c r="AU59" s="15" t="s">
        <v>85</v>
      </c>
    </row>
    <row r="60" spans="2:47" s="8" customFormat="1" ht="24.95" customHeight="1">
      <c r="B60" s="94"/>
      <c r="D60" s="95" t="s">
        <v>86</v>
      </c>
      <c r="E60" s="96"/>
      <c r="F60" s="96"/>
      <c r="G60" s="96"/>
      <c r="H60" s="96"/>
      <c r="I60" s="96"/>
      <c r="J60" s="97">
        <f>J104</f>
        <v>11585618.82</v>
      </c>
      <c r="L60" s="94"/>
    </row>
    <row r="61" spans="2:47" s="9" customFormat="1" ht="19.899999999999999" customHeight="1">
      <c r="B61" s="98"/>
      <c r="D61" s="99" t="s">
        <v>87</v>
      </c>
      <c r="E61" s="100"/>
      <c r="F61" s="100"/>
      <c r="G61" s="100"/>
      <c r="H61" s="100"/>
      <c r="I61" s="100"/>
      <c r="J61" s="101">
        <f>J105</f>
        <v>733660.5</v>
      </c>
      <c r="L61" s="98"/>
    </row>
    <row r="62" spans="2:47" s="9" customFormat="1" ht="19.899999999999999" customHeight="1">
      <c r="B62" s="98"/>
      <c r="D62" s="99" t="s">
        <v>88</v>
      </c>
      <c r="E62" s="100"/>
      <c r="F62" s="100"/>
      <c r="G62" s="100"/>
      <c r="H62" s="100"/>
      <c r="I62" s="100"/>
      <c r="J62" s="101">
        <f>J409</f>
        <v>672451.5</v>
      </c>
      <c r="L62" s="98"/>
    </row>
    <row r="63" spans="2:47" s="9" customFormat="1" ht="19.899999999999999" customHeight="1">
      <c r="B63" s="98"/>
      <c r="D63" s="99" t="s">
        <v>89</v>
      </c>
      <c r="E63" s="100"/>
      <c r="F63" s="100"/>
      <c r="G63" s="100"/>
      <c r="H63" s="100"/>
      <c r="I63" s="100"/>
      <c r="J63" s="101">
        <f>J506</f>
        <v>565171</v>
      </c>
      <c r="L63" s="98"/>
    </row>
    <row r="64" spans="2:47" s="9" customFormat="1" ht="19.899999999999999" customHeight="1">
      <c r="B64" s="98"/>
      <c r="D64" s="99" t="s">
        <v>90</v>
      </c>
      <c r="E64" s="100"/>
      <c r="F64" s="100"/>
      <c r="G64" s="100"/>
      <c r="H64" s="100"/>
      <c r="I64" s="100"/>
      <c r="J64" s="101">
        <f>J556</f>
        <v>1532490</v>
      </c>
      <c r="L64" s="98"/>
    </row>
    <row r="65" spans="2:12" s="9" customFormat="1" ht="19.899999999999999" customHeight="1">
      <c r="B65" s="98"/>
      <c r="D65" s="99" t="s">
        <v>91</v>
      </c>
      <c r="E65" s="100"/>
      <c r="F65" s="100"/>
      <c r="G65" s="100"/>
      <c r="H65" s="100"/>
      <c r="I65" s="100"/>
      <c r="J65" s="101">
        <f>J664</f>
        <v>934419.2</v>
      </c>
      <c r="L65" s="98"/>
    </row>
    <row r="66" spans="2:12" s="9" customFormat="1" ht="19.899999999999999" customHeight="1">
      <c r="B66" s="98"/>
      <c r="D66" s="99" t="s">
        <v>92</v>
      </c>
      <c r="E66" s="100"/>
      <c r="F66" s="100"/>
      <c r="G66" s="100"/>
      <c r="H66" s="100"/>
      <c r="I66" s="100"/>
      <c r="J66" s="101">
        <f>J737</f>
        <v>150591.70000000001</v>
      </c>
      <c r="L66" s="98"/>
    </row>
    <row r="67" spans="2:12" s="9" customFormat="1" ht="19.899999999999999" customHeight="1">
      <c r="B67" s="98"/>
      <c r="D67" s="99" t="s">
        <v>93</v>
      </c>
      <c r="E67" s="100"/>
      <c r="F67" s="100"/>
      <c r="G67" s="100"/>
      <c r="H67" s="100"/>
      <c r="I67" s="100"/>
      <c r="J67" s="101">
        <f>J806</f>
        <v>5245230.92</v>
      </c>
      <c r="L67" s="98"/>
    </row>
    <row r="68" spans="2:12" s="9" customFormat="1" ht="19.899999999999999" customHeight="1">
      <c r="B68" s="98"/>
      <c r="D68" s="99" t="s">
        <v>94</v>
      </c>
      <c r="E68" s="100"/>
      <c r="F68" s="100"/>
      <c r="G68" s="100"/>
      <c r="H68" s="100"/>
      <c r="I68" s="100"/>
      <c r="J68" s="101">
        <f>J1406</f>
        <v>1399473</v>
      </c>
      <c r="L68" s="98"/>
    </row>
    <row r="69" spans="2:12" s="9" customFormat="1" ht="19.899999999999999" customHeight="1">
      <c r="B69" s="98"/>
      <c r="D69" s="99" t="s">
        <v>95</v>
      </c>
      <c r="E69" s="100"/>
      <c r="F69" s="100"/>
      <c r="G69" s="100"/>
      <c r="H69" s="100"/>
      <c r="I69" s="100"/>
      <c r="J69" s="101">
        <f>J1506</f>
        <v>352131</v>
      </c>
      <c r="L69" s="98"/>
    </row>
    <row r="70" spans="2:12" s="8" customFormat="1" ht="24.95" customHeight="1">
      <c r="B70" s="94"/>
      <c r="D70" s="95" t="s">
        <v>96</v>
      </c>
      <c r="E70" s="96"/>
      <c r="F70" s="96"/>
      <c r="G70" s="96"/>
      <c r="H70" s="96"/>
      <c r="I70" s="96"/>
      <c r="J70" s="97">
        <f>J1534</f>
        <v>910222.28</v>
      </c>
      <c r="L70" s="94"/>
    </row>
    <row r="71" spans="2:12" s="9" customFormat="1" ht="19.899999999999999" customHeight="1">
      <c r="B71" s="98"/>
      <c r="D71" s="99" t="s">
        <v>97</v>
      </c>
      <c r="E71" s="100"/>
      <c r="F71" s="100"/>
      <c r="G71" s="100"/>
      <c r="H71" s="100"/>
      <c r="I71" s="100"/>
      <c r="J71" s="101">
        <f>J1535</f>
        <v>59301.55</v>
      </c>
      <c r="L71" s="98"/>
    </row>
    <row r="72" spans="2:12" s="9" customFormat="1" ht="19.899999999999999" customHeight="1">
      <c r="B72" s="98"/>
      <c r="D72" s="99" t="s">
        <v>98</v>
      </c>
      <c r="E72" s="100"/>
      <c r="F72" s="100"/>
      <c r="G72" s="100"/>
      <c r="H72" s="100"/>
      <c r="I72" s="100"/>
      <c r="J72" s="101">
        <f>J1586</f>
        <v>47092.35</v>
      </c>
      <c r="L72" s="98"/>
    </row>
    <row r="73" spans="2:12" s="9" customFormat="1" ht="19.899999999999999" customHeight="1">
      <c r="B73" s="98"/>
      <c r="D73" s="99" t="s">
        <v>99</v>
      </c>
      <c r="E73" s="100"/>
      <c r="F73" s="100"/>
      <c r="G73" s="100"/>
      <c r="H73" s="100"/>
      <c r="I73" s="100"/>
      <c r="J73" s="101">
        <f>J1626</f>
        <v>26151.8</v>
      </c>
      <c r="L73" s="98"/>
    </row>
    <row r="74" spans="2:12" s="9" customFormat="1" ht="19.899999999999999" customHeight="1">
      <c r="B74" s="98"/>
      <c r="D74" s="99" t="s">
        <v>100</v>
      </c>
      <c r="E74" s="100"/>
      <c r="F74" s="100"/>
      <c r="G74" s="100"/>
      <c r="H74" s="100"/>
      <c r="I74" s="100"/>
      <c r="J74" s="101">
        <f>J1650</f>
        <v>153861.07</v>
      </c>
      <c r="L74" s="98"/>
    </row>
    <row r="75" spans="2:12" s="9" customFormat="1" ht="19.899999999999999" customHeight="1">
      <c r="B75" s="98"/>
      <c r="D75" s="99" t="s">
        <v>101</v>
      </c>
      <c r="E75" s="100"/>
      <c r="F75" s="100"/>
      <c r="G75" s="100"/>
      <c r="H75" s="100"/>
      <c r="I75" s="100"/>
      <c r="J75" s="101">
        <f>J1692</f>
        <v>135532.25</v>
      </c>
      <c r="L75" s="98"/>
    </row>
    <row r="76" spans="2:12" s="9" customFormat="1" ht="19.899999999999999" customHeight="1">
      <c r="B76" s="98"/>
      <c r="D76" s="99" t="s">
        <v>102</v>
      </c>
      <c r="E76" s="100"/>
      <c r="F76" s="100"/>
      <c r="G76" s="100"/>
      <c r="H76" s="100"/>
      <c r="I76" s="100"/>
      <c r="J76" s="101">
        <f>J1739</f>
        <v>66059.22</v>
      </c>
      <c r="L76" s="98"/>
    </row>
    <row r="77" spans="2:12" s="9" customFormat="1" ht="19.899999999999999" customHeight="1">
      <c r="B77" s="98"/>
      <c r="D77" s="99" t="s">
        <v>103</v>
      </c>
      <c r="E77" s="100"/>
      <c r="F77" s="100"/>
      <c r="G77" s="100"/>
      <c r="H77" s="100"/>
      <c r="I77" s="100"/>
      <c r="J77" s="101">
        <f>J1788</f>
        <v>213034</v>
      </c>
      <c r="L77" s="98"/>
    </row>
    <row r="78" spans="2:12" s="9" customFormat="1" ht="19.899999999999999" customHeight="1">
      <c r="B78" s="98"/>
      <c r="D78" s="99" t="s">
        <v>104</v>
      </c>
      <c r="E78" s="100"/>
      <c r="F78" s="100"/>
      <c r="G78" s="100"/>
      <c r="H78" s="100"/>
      <c r="I78" s="100"/>
      <c r="J78" s="101">
        <f>J1822</f>
        <v>38866</v>
      </c>
      <c r="L78" s="98"/>
    </row>
    <row r="79" spans="2:12" s="9" customFormat="1" ht="19.899999999999999" customHeight="1">
      <c r="B79" s="98"/>
      <c r="D79" s="99" t="s">
        <v>105</v>
      </c>
      <c r="E79" s="100"/>
      <c r="F79" s="100"/>
      <c r="G79" s="100"/>
      <c r="H79" s="100"/>
      <c r="I79" s="100"/>
      <c r="J79" s="101">
        <f>J1859</f>
        <v>2304.04</v>
      </c>
      <c r="L79" s="98"/>
    </row>
    <row r="80" spans="2:12" s="9" customFormat="1" ht="19.899999999999999" customHeight="1">
      <c r="B80" s="98"/>
      <c r="D80" s="99" t="s">
        <v>106</v>
      </c>
      <c r="E80" s="100"/>
      <c r="F80" s="100"/>
      <c r="G80" s="100"/>
      <c r="H80" s="100"/>
      <c r="I80" s="100"/>
      <c r="J80" s="101">
        <f>J1902</f>
        <v>168020</v>
      </c>
      <c r="L80" s="98"/>
    </row>
    <row r="81" spans="2:12" s="8" customFormat="1" ht="24.95" customHeight="1">
      <c r="B81" s="94"/>
      <c r="D81" s="95" t="s">
        <v>107</v>
      </c>
      <c r="E81" s="96"/>
      <c r="F81" s="96"/>
      <c r="G81" s="96"/>
      <c r="H81" s="96"/>
      <c r="I81" s="96"/>
      <c r="J81" s="97">
        <f>J1927</f>
        <v>1935264.5</v>
      </c>
      <c r="L81" s="94"/>
    </row>
    <row r="82" spans="2:12" s="9" customFormat="1" ht="19.899999999999999" customHeight="1">
      <c r="B82" s="98"/>
      <c r="D82" s="99" t="s">
        <v>4988</v>
      </c>
      <c r="E82" s="100"/>
      <c r="F82" s="100"/>
      <c r="G82" s="100"/>
      <c r="H82" s="100"/>
      <c r="I82" s="100"/>
      <c r="J82" s="101">
        <f>J1937</f>
        <v>1681464.5</v>
      </c>
      <c r="L82" s="98"/>
    </row>
    <row r="83" spans="2:12" s="9" customFormat="1" ht="14.85" customHeight="1">
      <c r="B83" s="98"/>
      <c r="D83" s="99" t="s">
        <v>108</v>
      </c>
      <c r="E83" s="100"/>
      <c r="F83" s="100"/>
      <c r="G83" s="100"/>
      <c r="H83" s="100"/>
      <c r="I83" s="100"/>
      <c r="J83" s="101">
        <f>J1954</f>
        <v>1255564.5</v>
      </c>
      <c r="L83" s="98"/>
    </row>
    <row r="84" spans="2:12" s="1" customFormat="1" ht="21.75" customHeight="1">
      <c r="B84" s="27"/>
      <c r="L84" s="27"/>
    </row>
    <row r="85" spans="2:12" s="1" customFormat="1" ht="6.9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27"/>
    </row>
    <row r="89" spans="2:12" s="1" customFormat="1" ht="6.95" customHeight="1"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27"/>
    </row>
    <row r="90" spans="2:12" s="1" customFormat="1" ht="24.95" customHeight="1">
      <c r="B90" s="27"/>
      <c r="C90" s="19" t="s">
        <v>109</v>
      </c>
      <c r="L90" s="27"/>
    </row>
    <row r="91" spans="2:12" s="1" customFormat="1" ht="6.95" customHeight="1">
      <c r="B91" s="27"/>
      <c r="L91" s="27"/>
    </row>
    <row r="92" spans="2:12" s="1" customFormat="1" ht="12" customHeight="1">
      <c r="B92" s="27"/>
      <c r="C92" s="24" t="s">
        <v>15</v>
      </c>
      <c r="L92" s="27"/>
    </row>
    <row r="93" spans="2:12" s="1" customFormat="1" ht="16.5" customHeight="1">
      <c r="B93" s="27"/>
      <c r="E93" s="277" t="str">
        <f>E7</f>
        <v>„Údržba, opravy a odstraňování závad u SMT  OŘ Ostrava 2024"</v>
      </c>
      <c r="F93" s="278"/>
      <c r="G93" s="278"/>
      <c r="H93" s="278"/>
      <c r="L93" s="27"/>
    </row>
    <row r="94" spans="2:12" s="1" customFormat="1" ht="12" customHeight="1">
      <c r="B94" s="27"/>
      <c r="C94" s="24" t="s">
        <v>81</v>
      </c>
      <c r="L94" s="27"/>
    </row>
    <row r="95" spans="2:12" s="1" customFormat="1" ht="45" customHeight="1">
      <c r="B95" s="27"/>
      <c r="E95" s="248" t="str">
        <f>E9</f>
        <v>SO 01 - Práce a dodávky - SMT Olomouc - obvod II - práce na mostních objektech ( ÚRS 2024 01  a  položky R )</v>
      </c>
      <c r="F95" s="276"/>
      <c r="G95" s="276"/>
      <c r="H95" s="276"/>
      <c r="L95" s="27"/>
    </row>
    <row r="96" spans="2:12" s="1" customFormat="1" ht="6.95" customHeight="1">
      <c r="B96" s="27"/>
      <c r="L96" s="27"/>
    </row>
    <row r="97" spans="2:65" s="1" customFormat="1" ht="12" customHeight="1">
      <c r="B97" s="27"/>
      <c r="C97" s="24" t="s">
        <v>18</v>
      </c>
      <c r="F97" s="22" t="str">
        <f>F12</f>
        <v>SMT Olomouc - obvod II</v>
      </c>
      <c r="I97" s="24" t="s">
        <v>19</v>
      </c>
      <c r="J97" s="44" t="str">
        <f>IF(J12="","",J12)</f>
        <v>25. 3. 2024</v>
      </c>
      <c r="L97" s="27"/>
    </row>
    <row r="98" spans="2:65" s="1" customFormat="1" ht="6.95" customHeight="1">
      <c r="B98" s="27"/>
      <c r="L98" s="27"/>
    </row>
    <row r="99" spans="2:65" s="1" customFormat="1" ht="15.2" customHeight="1">
      <c r="B99" s="27"/>
      <c r="C99" s="24" t="s">
        <v>21</v>
      </c>
      <c r="F99" s="22" t="str">
        <f>E15</f>
        <v xml:space="preserve"> </v>
      </c>
      <c r="I99" s="24" t="s">
        <v>26</v>
      </c>
      <c r="J99" s="25" t="str">
        <f>E21</f>
        <v xml:space="preserve"> </v>
      </c>
      <c r="L99" s="27"/>
    </row>
    <row r="100" spans="2:65" s="1" customFormat="1" ht="15.2" customHeight="1">
      <c r="B100" s="27"/>
      <c r="C100" s="24" t="s">
        <v>25</v>
      </c>
      <c r="F100" s="22" t="str">
        <f>IF(E18="","",E18)</f>
        <v xml:space="preserve"> </v>
      </c>
      <c r="I100" s="24" t="s">
        <v>28</v>
      </c>
      <c r="J100" s="25" t="str">
        <f>E24</f>
        <v xml:space="preserve"> </v>
      </c>
      <c r="L100" s="27"/>
    </row>
    <row r="101" spans="2:65" s="1" customFormat="1" ht="10.35" customHeight="1">
      <c r="B101" s="27"/>
      <c r="L101" s="27"/>
    </row>
    <row r="102" spans="2:65" s="10" customFormat="1" ht="29.25" customHeight="1">
      <c r="B102" s="102"/>
      <c r="C102" s="103" t="s">
        <v>110</v>
      </c>
      <c r="D102" s="104" t="s">
        <v>50</v>
      </c>
      <c r="E102" s="104" t="s">
        <v>46</v>
      </c>
      <c r="F102" s="104" t="s">
        <v>47</v>
      </c>
      <c r="G102" s="104" t="s">
        <v>111</v>
      </c>
      <c r="H102" s="104" t="s">
        <v>112</v>
      </c>
      <c r="I102" s="104" t="s">
        <v>113</v>
      </c>
      <c r="J102" s="104" t="s">
        <v>84</v>
      </c>
      <c r="K102" s="105" t="s">
        <v>114</v>
      </c>
      <c r="L102" s="102"/>
      <c r="M102" s="50" t="s">
        <v>3</v>
      </c>
      <c r="N102" s="51" t="s">
        <v>35</v>
      </c>
      <c r="O102" s="51" t="s">
        <v>115</v>
      </c>
      <c r="P102" s="51" t="s">
        <v>116</v>
      </c>
      <c r="Q102" s="51" t="s">
        <v>117</v>
      </c>
      <c r="R102" s="51" t="s">
        <v>118</v>
      </c>
      <c r="S102" s="51" t="s">
        <v>119</v>
      </c>
      <c r="T102" s="52" t="s">
        <v>120</v>
      </c>
    </row>
    <row r="103" spans="2:65" s="1" customFormat="1" ht="22.9" customHeight="1">
      <c r="B103" s="27"/>
      <c r="C103" s="55" t="s">
        <v>121</v>
      </c>
      <c r="J103" s="106">
        <f>BK103</f>
        <v>14431105.6</v>
      </c>
      <c r="L103" s="27"/>
      <c r="M103" s="53"/>
      <c r="N103" s="45"/>
      <c r="O103" s="45"/>
      <c r="P103" s="107">
        <f>P104+P1534+P1927</f>
        <v>13996.046360999999</v>
      </c>
      <c r="Q103" s="45"/>
      <c r="R103" s="107">
        <f>R104+R1534+R1927</f>
        <v>752.440203</v>
      </c>
      <c r="S103" s="45"/>
      <c r="T103" s="108">
        <f>T104+T1534+T1927</f>
        <v>411.45694999999995</v>
      </c>
      <c r="AT103" s="15" t="s">
        <v>64</v>
      </c>
      <c r="AU103" s="15" t="s">
        <v>85</v>
      </c>
      <c r="BK103" s="109">
        <f>BK104+BK1534+BK1927</f>
        <v>14431105.6</v>
      </c>
    </row>
    <row r="104" spans="2:65" s="11" customFormat="1" ht="25.9" customHeight="1">
      <c r="B104" s="110"/>
      <c r="D104" s="111" t="s">
        <v>64</v>
      </c>
      <c r="E104" s="112" t="s">
        <v>122</v>
      </c>
      <c r="F104" s="112" t="s">
        <v>123</v>
      </c>
      <c r="J104" s="113">
        <f>BK104</f>
        <v>11585618.82</v>
      </c>
      <c r="L104" s="110"/>
      <c r="M104" s="114"/>
      <c r="P104" s="115">
        <f>P105+P409+P506+P556+P664+P737+P806+P1406+P1506</f>
        <v>12431.9571</v>
      </c>
      <c r="R104" s="115">
        <f>R105+R409+R506+R556+R664+R737+R806+R1406+R1506</f>
        <v>722.75946299999998</v>
      </c>
      <c r="T104" s="116">
        <f>T105+T409+T506+T556+T664+T737+T806+T1406+T1506</f>
        <v>398.92413999999997</v>
      </c>
      <c r="AR104" s="111" t="s">
        <v>72</v>
      </c>
      <c r="AT104" s="117" t="s">
        <v>64</v>
      </c>
      <c r="AU104" s="117" t="s">
        <v>65</v>
      </c>
      <c r="AY104" s="111" t="s">
        <v>124</v>
      </c>
      <c r="BK104" s="118">
        <f>BK105+BK409+BK506+BK556+BK664+BK737+BK806+BK1406+BK1506</f>
        <v>11585618.82</v>
      </c>
    </row>
    <row r="105" spans="2:65" s="11" customFormat="1" ht="22.9" customHeight="1">
      <c r="B105" s="110"/>
      <c r="D105" s="111" t="s">
        <v>64</v>
      </c>
      <c r="E105" s="119" t="s">
        <v>72</v>
      </c>
      <c r="F105" s="119" t="s">
        <v>125</v>
      </c>
      <c r="J105" s="120">
        <f>BK105</f>
        <v>733660.5</v>
      </c>
      <c r="L105" s="110"/>
      <c r="M105" s="114"/>
      <c r="P105" s="115">
        <f>SUM(P106:P408)</f>
        <v>1215.0489999999998</v>
      </c>
      <c r="R105" s="115">
        <f>SUM(R106:R408)</f>
        <v>170.11015</v>
      </c>
      <c r="T105" s="116">
        <f>SUM(T106:T408)</f>
        <v>38.166000000000004</v>
      </c>
      <c r="AR105" s="111" t="s">
        <v>72</v>
      </c>
      <c r="AT105" s="117" t="s">
        <v>64</v>
      </c>
      <c r="AU105" s="117" t="s">
        <v>72</v>
      </c>
      <c r="AY105" s="111" t="s">
        <v>124</v>
      </c>
      <c r="BK105" s="118">
        <f>SUM(BK106:BK408)</f>
        <v>733660.5</v>
      </c>
    </row>
    <row r="106" spans="2:65" s="1" customFormat="1" ht="16.5" customHeight="1">
      <c r="B106" s="121"/>
      <c r="C106" s="122" t="s">
        <v>72</v>
      </c>
      <c r="D106" s="122" t="s">
        <v>126</v>
      </c>
      <c r="E106" s="123" t="s">
        <v>127</v>
      </c>
      <c r="F106" s="124" t="s">
        <v>128</v>
      </c>
      <c r="G106" s="125" t="s">
        <v>129</v>
      </c>
      <c r="H106" s="126">
        <v>200</v>
      </c>
      <c r="I106" s="127">
        <v>23.6</v>
      </c>
      <c r="J106" s="127">
        <f>ROUND(I106*H106,2)</f>
        <v>4720</v>
      </c>
      <c r="K106" s="124" t="s">
        <v>130</v>
      </c>
      <c r="L106" s="27"/>
      <c r="M106" s="128" t="s">
        <v>3</v>
      </c>
      <c r="N106" s="129" t="s">
        <v>36</v>
      </c>
      <c r="O106" s="130">
        <v>6.4000000000000001E-2</v>
      </c>
      <c r="P106" s="130">
        <f>O106*H106</f>
        <v>12.8</v>
      </c>
      <c r="Q106" s="130">
        <v>3.0000000000000001E-5</v>
      </c>
      <c r="R106" s="130">
        <f>Q106*H106</f>
        <v>6.0000000000000001E-3</v>
      </c>
      <c r="S106" s="130">
        <v>0</v>
      </c>
      <c r="T106" s="131">
        <f>S106*H106</f>
        <v>0</v>
      </c>
      <c r="AR106" s="132" t="s">
        <v>131</v>
      </c>
      <c r="AT106" s="132" t="s">
        <v>126</v>
      </c>
      <c r="AU106" s="132" t="s">
        <v>74</v>
      </c>
      <c r="AY106" s="15" t="s">
        <v>124</v>
      </c>
      <c r="BE106" s="133">
        <f>IF(N106="základní",J106,0)</f>
        <v>4720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5" t="s">
        <v>72</v>
      </c>
      <c r="BK106" s="133">
        <f>ROUND(I106*H106,2)</f>
        <v>4720</v>
      </c>
      <c r="BL106" s="15" t="s">
        <v>131</v>
      </c>
      <c r="BM106" s="132" t="s">
        <v>132</v>
      </c>
    </row>
    <row r="107" spans="2:65" s="1" customFormat="1" ht="19.5">
      <c r="B107" s="27"/>
      <c r="D107" s="134" t="s">
        <v>133</v>
      </c>
      <c r="F107" s="135" t="s">
        <v>134</v>
      </c>
      <c r="L107" s="27"/>
      <c r="M107" s="136"/>
      <c r="T107" s="47"/>
      <c r="AT107" s="15" t="s">
        <v>133</v>
      </c>
      <c r="AU107" s="15" t="s">
        <v>74</v>
      </c>
    </row>
    <row r="108" spans="2:65" s="1" customFormat="1">
      <c r="B108" s="27"/>
      <c r="D108" s="137" t="s">
        <v>135</v>
      </c>
      <c r="F108" s="138" t="s">
        <v>136</v>
      </c>
      <c r="L108" s="27"/>
      <c r="M108" s="136"/>
      <c r="T108" s="47"/>
      <c r="AT108" s="15" t="s">
        <v>135</v>
      </c>
      <c r="AU108" s="15" t="s">
        <v>74</v>
      </c>
    </row>
    <row r="109" spans="2:65" s="1" customFormat="1" ht="37.9" customHeight="1">
      <c r="B109" s="121"/>
      <c r="C109" s="122" t="s">
        <v>74</v>
      </c>
      <c r="D109" s="122" t="s">
        <v>126</v>
      </c>
      <c r="E109" s="123" t="s">
        <v>137</v>
      </c>
      <c r="F109" s="124" t="s">
        <v>138</v>
      </c>
      <c r="G109" s="125" t="s">
        <v>129</v>
      </c>
      <c r="H109" s="126">
        <v>400</v>
      </c>
      <c r="I109" s="127">
        <v>59.4</v>
      </c>
      <c r="J109" s="127">
        <f>ROUND(I109*H109,2)</f>
        <v>23760</v>
      </c>
      <c r="K109" s="124" t="s">
        <v>130</v>
      </c>
      <c r="L109" s="27"/>
      <c r="M109" s="128" t="s">
        <v>3</v>
      </c>
      <c r="N109" s="129" t="s">
        <v>36</v>
      </c>
      <c r="O109" s="130">
        <v>0.17199999999999999</v>
      </c>
      <c r="P109" s="130">
        <f>O109*H109</f>
        <v>68.8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131</v>
      </c>
      <c r="AT109" s="132" t="s">
        <v>126</v>
      </c>
      <c r="AU109" s="132" t="s">
        <v>74</v>
      </c>
      <c r="AY109" s="15" t="s">
        <v>124</v>
      </c>
      <c r="BE109" s="133">
        <f>IF(N109="základní",J109,0)</f>
        <v>23760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5" t="s">
        <v>72</v>
      </c>
      <c r="BK109" s="133">
        <f>ROUND(I109*H109,2)</f>
        <v>23760</v>
      </c>
      <c r="BL109" s="15" t="s">
        <v>131</v>
      </c>
      <c r="BM109" s="132" t="s">
        <v>139</v>
      </c>
    </row>
    <row r="110" spans="2:65" s="1" customFormat="1" ht="29.25">
      <c r="B110" s="27"/>
      <c r="D110" s="134" t="s">
        <v>133</v>
      </c>
      <c r="F110" s="135" t="s">
        <v>140</v>
      </c>
      <c r="L110" s="27"/>
      <c r="M110" s="136"/>
      <c r="T110" s="47"/>
      <c r="AT110" s="15" t="s">
        <v>133</v>
      </c>
      <c r="AU110" s="15" t="s">
        <v>74</v>
      </c>
    </row>
    <row r="111" spans="2:65" s="1" customFormat="1">
      <c r="B111" s="27"/>
      <c r="D111" s="137" t="s">
        <v>135</v>
      </c>
      <c r="F111" s="138" t="s">
        <v>141</v>
      </c>
      <c r="L111" s="27"/>
      <c r="M111" s="136"/>
      <c r="T111" s="47"/>
      <c r="AT111" s="15" t="s">
        <v>135</v>
      </c>
      <c r="AU111" s="15" t="s">
        <v>74</v>
      </c>
    </row>
    <row r="112" spans="2:65" s="1" customFormat="1" ht="37.9" customHeight="1">
      <c r="B112" s="121"/>
      <c r="C112" s="122" t="s">
        <v>142</v>
      </c>
      <c r="D112" s="122" t="s">
        <v>126</v>
      </c>
      <c r="E112" s="123" t="s">
        <v>143</v>
      </c>
      <c r="F112" s="124" t="s">
        <v>144</v>
      </c>
      <c r="G112" s="125" t="s">
        <v>129</v>
      </c>
      <c r="H112" s="126">
        <v>400</v>
      </c>
      <c r="I112" s="127">
        <v>33</v>
      </c>
      <c r="J112" s="127">
        <f>ROUND(I112*H112,2)</f>
        <v>13200</v>
      </c>
      <c r="K112" s="124" t="s">
        <v>130</v>
      </c>
      <c r="L112" s="27"/>
      <c r="M112" s="128" t="s">
        <v>3</v>
      </c>
      <c r="N112" s="129" t="s">
        <v>36</v>
      </c>
      <c r="O112" s="130">
        <v>9.2999999999999999E-2</v>
      </c>
      <c r="P112" s="130">
        <f>O112*H112</f>
        <v>37.200000000000003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131</v>
      </c>
      <c r="AT112" s="132" t="s">
        <v>126</v>
      </c>
      <c r="AU112" s="132" t="s">
        <v>74</v>
      </c>
      <c r="AY112" s="15" t="s">
        <v>124</v>
      </c>
      <c r="BE112" s="133">
        <f>IF(N112="základní",J112,0)</f>
        <v>13200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5" t="s">
        <v>72</v>
      </c>
      <c r="BK112" s="133">
        <f>ROUND(I112*H112,2)</f>
        <v>13200</v>
      </c>
      <c r="BL112" s="15" t="s">
        <v>131</v>
      </c>
      <c r="BM112" s="132" t="s">
        <v>145</v>
      </c>
    </row>
    <row r="113" spans="2:65" s="1" customFormat="1" ht="29.25">
      <c r="B113" s="27"/>
      <c r="D113" s="134" t="s">
        <v>133</v>
      </c>
      <c r="F113" s="135" t="s">
        <v>146</v>
      </c>
      <c r="L113" s="27"/>
      <c r="M113" s="136"/>
      <c r="T113" s="47"/>
      <c r="AT113" s="15" t="s">
        <v>133</v>
      </c>
      <c r="AU113" s="15" t="s">
        <v>74</v>
      </c>
    </row>
    <row r="114" spans="2:65" s="1" customFormat="1">
      <c r="B114" s="27"/>
      <c r="D114" s="137" t="s">
        <v>135</v>
      </c>
      <c r="F114" s="138" t="s">
        <v>147</v>
      </c>
      <c r="L114" s="27"/>
      <c r="M114" s="136"/>
      <c r="T114" s="47"/>
      <c r="AT114" s="15" t="s">
        <v>135</v>
      </c>
      <c r="AU114" s="15" t="s">
        <v>74</v>
      </c>
    </row>
    <row r="115" spans="2:65" s="1" customFormat="1" ht="37.9" customHeight="1">
      <c r="B115" s="121"/>
      <c r="C115" s="122" t="s">
        <v>131</v>
      </c>
      <c r="D115" s="122" t="s">
        <v>126</v>
      </c>
      <c r="E115" s="123" t="s">
        <v>148</v>
      </c>
      <c r="F115" s="124" t="s">
        <v>149</v>
      </c>
      <c r="G115" s="125" t="s">
        <v>129</v>
      </c>
      <c r="H115" s="126">
        <v>500</v>
      </c>
      <c r="I115" s="127">
        <v>13.1</v>
      </c>
      <c r="J115" s="127">
        <f>ROUND(I115*H115,2)</f>
        <v>6550</v>
      </c>
      <c r="K115" s="124" t="s">
        <v>130</v>
      </c>
      <c r="L115" s="27"/>
      <c r="M115" s="128" t="s">
        <v>3</v>
      </c>
      <c r="N115" s="129" t="s">
        <v>36</v>
      </c>
      <c r="O115" s="130">
        <v>3.2000000000000001E-2</v>
      </c>
      <c r="P115" s="130">
        <f>O115*H115</f>
        <v>16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32" t="s">
        <v>131</v>
      </c>
      <c r="AT115" s="132" t="s">
        <v>126</v>
      </c>
      <c r="AU115" s="132" t="s">
        <v>74</v>
      </c>
      <c r="AY115" s="15" t="s">
        <v>124</v>
      </c>
      <c r="BE115" s="133">
        <f>IF(N115="základní",J115,0)</f>
        <v>6550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5" t="s">
        <v>72</v>
      </c>
      <c r="BK115" s="133">
        <f>ROUND(I115*H115,2)</f>
        <v>6550</v>
      </c>
      <c r="BL115" s="15" t="s">
        <v>131</v>
      </c>
      <c r="BM115" s="132" t="s">
        <v>150</v>
      </c>
    </row>
    <row r="116" spans="2:65" s="1" customFormat="1" ht="29.25">
      <c r="B116" s="27"/>
      <c r="D116" s="134" t="s">
        <v>133</v>
      </c>
      <c r="F116" s="135" t="s">
        <v>151</v>
      </c>
      <c r="L116" s="27"/>
      <c r="M116" s="136"/>
      <c r="T116" s="47"/>
      <c r="AT116" s="15" t="s">
        <v>133</v>
      </c>
      <c r="AU116" s="15" t="s">
        <v>74</v>
      </c>
    </row>
    <row r="117" spans="2:65" s="1" customFormat="1">
      <c r="B117" s="27"/>
      <c r="D117" s="137" t="s">
        <v>135</v>
      </c>
      <c r="F117" s="138" t="s">
        <v>152</v>
      </c>
      <c r="L117" s="27"/>
      <c r="M117" s="136"/>
      <c r="T117" s="47"/>
      <c r="AT117" s="15" t="s">
        <v>135</v>
      </c>
      <c r="AU117" s="15" t="s">
        <v>74</v>
      </c>
    </row>
    <row r="118" spans="2:65" s="1" customFormat="1" ht="24.2" customHeight="1">
      <c r="B118" s="121"/>
      <c r="C118" s="122" t="s">
        <v>153</v>
      </c>
      <c r="D118" s="122" t="s">
        <v>126</v>
      </c>
      <c r="E118" s="123" t="s">
        <v>154</v>
      </c>
      <c r="F118" s="124" t="s">
        <v>155</v>
      </c>
      <c r="G118" s="125" t="s">
        <v>156</v>
      </c>
      <c r="H118" s="126">
        <v>10</v>
      </c>
      <c r="I118" s="127">
        <v>196</v>
      </c>
      <c r="J118" s="127">
        <f>ROUND(I118*H118,2)</f>
        <v>1960</v>
      </c>
      <c r="K118" s="124" t="s">
        <v>130</v>
      </c>
      <c r="L118" s="27"/>
      <c r="M118" s="128" t="s">
        <v>3</v>
      </c>
      <c r="N118" s="129" t="s">
        <v>36</v>
      </c>
      <c r="O118" s="130">
        <v>0.49</v>
      </c>
      <c r="P118" s="130">
        <f>O118*H118</f>
        <v>4.9000000000000004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131</v>
      </c>
      <c r="AT118" s="132" t="s">
        <v>126</v>
      </c>
      <c r="AU118" s="132" t="s">
        <v>74</v>
      </c>
      <c r="AY118" s="15" t="s">
        <v>124</v>
      </c>
      <c r="BE118" s="133">
        <f>IF(N118="základní",J118,0)</f>
        <v>1960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5" t="s">
        <v>72</v>
      </c>
      <c r="BK118" s="133">
        <f>ROUND(I118*H118,2)</f>
        <v>1960</v>
      </c>
      <c r="BL118" s="15" t="s">
        <v>131</v>
      </c>
      <c r="BM118" s="132" t="s">
        <v>157</v>
      </c>
    </row>
    <row r="119" spans="2:65" s="1" customFormat="1" ht="19.5">
      <c r="B119" s="27"/>
      <c r="D119" s="134" t="s">
        <v>133</v>
      </c>
      <c r="F119" s="135" t="s">
        <v>158</v>
      </c>
      <c r="L119" s="27"/>
      <c r="M119" s="136"/>
      <c r="T119" s="47"/>
      <c r="AT119" s="15" t="s">
        <v>133</v>
      </c>
      <c r="AU119" s="15" t="s">
        <v>74</v>
      </c>
    </row>
    <row r="120" spans="2:65" s="1" customFormat="1">
      <c r="B120" s="27"/>
      <c r="D120" s="137" t="s">
        <v>135</v>
      </c>
      <c r="F120" s="138" t="s">
        <v>159</v>
      </c>
      <c r="L120" s="27"/>
      <c r="M120" s="136"/>
      <c r="T120" s="47"/>
      <c r="AT120" s="15" t="s">
        <v>135</v>
      </c>
      <c r="AU120" s="15" t="s">
        <v>74</v>
      </c>
    </row>
    <row r="121" spans="2:65" s="1" customFormat="1" ht="24.2" customHeight="1">
      <c r="B121" s="121"/>
      <c r="C121" s="122" t="s">
        <v>160</v>
      </c>
      <c r="D121" s="122" t="s">
        <v>126</v>
      </c>
      <c r="E121" s="123" t="s">
        <v>161</v>
      </c>
      <c r="F121" s="124" t="s">
        <v>162</v>
      </c>
      <c r="G121" s="125" t="s">
        <v>156</v>
      </c>
      <c r="H121" s="126">
        <v>5</v>
      </c>
      <c r="I121" s="127">
        <v>353</v>
      </c>
      <c r="J121" s="127">
        <f>ROUND(I121*H121,2)</f>
        <v>1765</v>
      </c>
      <c r="K121" s="124" t="s">
        <v>130</v>
      </c>
      <c r="L121" s="27"/>
      <c r="M121" s="128" t="s">
        <v>3</v>
      </c>
      <c r="N121" s="129" t="s">
        <v>36</v>
      </c>
      <c r="O121" s="130">
        <v>0.88</v>
      </c>
      <c r="P121" s="130">
        <f>O121*H121</f>
        <v>4.4000000000000004</v>
      </c>
      <c r="Q121" s="130">
        <v>0</v>
      </c>
      <c r="R121" s="130">
        <f>Q121*H121</f>
        <v>0</v>
      </c>
      <c r="S121" s="130">
        <v>0</v>
      </c>
      <c r="T121" s="131">
        <f>S121*H121</f>
        <v>0</v>
      </c>
      <c r="AR121" s="132" t="s">
        <v>131</v>
      </c>
      <c r="AT121" s="132" t="s">
        <v>126</v>
      </c>
      <c r="AU121" s="132" t="s">
        <v>74</v>
      </c>
      <c r="AY121" s="15" t="s">
        <v>124</v>
      </c>
      <c r="BE121" s="133">
        <f>IF(N121="základní",J121,0)</f>
        <v>1765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5" t="s">
        <v>72</v>
      </c>
      <c r="BK121" s="133">
        <f>ROUND(I121*H121,2)</f>
        <v>1765</v>
      </c>
      <c r="BL121" s="15" t="s">
        <v>131</v>
      </c>
      <c r="BM121" s="132" t="s">
        <v>163</v>
      </c>
    </row>
    <row r="122" spans="2:65" s="1" customFormat="1" ht="19.5">
      <c r="B122" s="27"/>
      <c r="D122" s="134" t="s">
        <v>133</v>
      </c>
      <c r="F122" s="135" t="s">
        <v>164</v>
      </c>
      <c r="L122" s="27"/>
      <c r="M122" s="136"/>
      <c r="T122" s="47"/>
      <c r="AT122" s="15" t="s">
        <v>133</v>
      </c>
      <c r="AU122" s="15" t="s">
        <v>74</v>
      </c>
    </row>
    <row r="123" spans="2:65" s="1" customFormat="1">
      <c r="B123" s="27"/>
      <c r="D123" s="137" t="s">
        <v>135</v>
      </c>
      <c r="F123" s="138" t="s">
        <v>165</v>
      </c>
      <c r="L123" s="27"/>
      <c r="M123" s="136"/>
      <c r="T123" s="47"/>
      <c r="AT123" s="15" t="s">
        <v>135</v>
      </c>
      <c r="AU123" s="15" t="s">
        <v>74</v>
      </c>
    </row>
    <row r="124" spans="2:65" s="1" customFormat="1" ht="24.2" customHeight="1">
      <c r="B124" s="121"/>
      <c r="C124" s="122" t="s">
        <v>166</v>
      </c>
      <c r="D124" s="122" t="s">
        <v>126</v>
      </c>
      <c r="E124" s="123" t="s">
        <v>167</v>
      </c>
      <c r="F124" s="124" t="s">
        <v>168</v>
      </c>
      <c r="G124" s="125" t="s">
        <v>156</v>
      </c>
      <c r="H124" s="126">
        <v>4</v>
      </c>
      <c r="I124" s="127">
        <v>569</v>
      </c>
      <c r="J124" s="127">
        <f>ROUND(I124*H124,2)</f>
        <v>2276</v>
      </c>
      <c r="K124" s="124" t="s">
        <v>130</v>
      </c>
      <c r="L124" s="27"/>
      <c r="M124" s="128" t="s">
        <v>3</v>
      </c>
      <c r="N124" s="129" t="s">
        <v>36</v>
      </c>
      <c r="O124" s="130">
        <v>1.42</v>
      </c>
      <c r="P124" s="130">
        <f>O124*H124</f>
        <v>5.68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131</v>
      </c>
      <c r="AT124" s="132" t="s">
        <v>126</v>
      </c>
      <c r="AU124" s="132" t="s">
        <v>74</v>
      </c>
      <c r="AY124" s="15" t="s">
        <v>124</v>
      </c>
      <c r="BE124" s="133">
        <f>IF(N124="základní",J124,0)</f>
        <v>2276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5" t="s">
        <v>72</v>
      </c>
      <c r="BK124" s="133">
        <f>ROUND(I124*H124,2)</f>
        <v>2276</v>
      </c>
      <c r="BL124" s="15" t="s">
        <v>131</v>
      </c>
      <c r="BM124" s="132" t="s">
        <v>169</v>
      </c>
    </row>
    <row r="125" spans="2:65" s="1" customFormat="1" ht="19.5">
      <c r="B125" s="27"/>
      <c r="D125" s="134" t="s">
        <v>133</v>
      </c>
      <c r="F125" s="135" t="s">
        <v>170</v>
      </c>
      <c r="L125" s="27"/>
      <c r="M125" s="136"/>
      <c r="T125" s="47"/>
      <c r="AT125" s="15" t="s">
        <v>133</v>
      </c>
      <c r="AU125" s="15" t="s">
        <v>74</v>
      </c>
    </row>
    <row r="126" spans="2:65" s="1" customFormat="1">
      <c r="B126" s="27"/>
      <c r="D126" s="137" t="s">
        <v>135</v>
      </c>
      <c r="F126" s="138" t="s">
        <v>171</v>
      </c>
      <c r="L126" s="27"/>
      <c r="M126" s="136"/>
      <c r="T126" s="47"/>
      <c r="AT126" s="15" t="s">
        <v>135</v>
      </c>
      <c r="AU126" s="15" t="s">
        <v>74</v>
      </c>
    </row>
    <row r="127" spans="2:65" s="1" customFormat="1" ht="24.2" customHeight="1">
      <c r="B127" s="121"/>
      <c r="C127" s="122" t="s">
        <v>172</v>
      </c>
      <c r="D127" s="122" t="s">
        <v>126</v>
      </c>
      <c r="E127" s="123" t="s">
        <v>173</v>
      </c>
      <c r="F127" s="124" t="s">
        <v>174</v>
      </c>
      <c r="G127" s="125" t="s">
        <v>156</v>
      </c>
      <c r="H127" s="126">
        <v>2</v>
      </c>
      <c r="I127" s="127">
        <v>810</v>
      </c>
      <c r="J127" s="127">
        <f>ROUND(I127*H127,2)</f>
        <v>1620</v>
      </c>
      <c r="K127" s="124" t="s">
        <v>130</v>
      </c>
      <c r="L127" s="27"/>
      <c r="M127" s="128" t="s">
        <v>3</v>
      </c>
      <c r="N127" s="129" t="s">
        <v>36</v>
      </c>
      <c r="O127" s="130">
        <v>2.02</v>
      </c>
      <c r="P127" s="130">
        <f>O127*H127</f>
        <v>4.04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131</v>
      </c>
      <c r="AT127" s="132" t="s">
        <v>126</v>
      </c>
      <c r="AU127" s="132" t="s">
        <v>74</v>
      </c>
      <c r="AY127" s="15" t="s">
        <v>124</v>
      </c>
      <c r="BE127" s="133">
        <f>IF(N127="základní",J127,0)</f>
        <v>1620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72</v>
      </c>
      <c r="BK127" s="133">
        <f>ROUND(I127*H127,2)</f>
        <v>1620</v>
      </c>
      <c r="BL127" s="15" t="s">
        <v>131</v>
      </c>
      <c r="BM127" s="132" t="s">
        <v>175</v>
      </c>
    </row>
    <row r="128" spans="2:65" s="1" customFormat="1" ht="19.5">
      <c r="B128" s="27"/>
      <c r="D128" s="134" t="s">
        <v>133</v>
      </c>
      <c r="F128" s="135" t="s">
        <v>176</v>
      </c>
      <c r="L128" s="27"/>
      <c r="M128" s="136"/>
      <c r="T128" s="47"/>
      <c r="AT128" s="15" t="s">
        <v>133</v>
      </c>
      <c r="AU128" s="15" t="s">
        <v>74</v>
      </c>
    </row>
    <row r="129" spans="2:65" s="1" customFormat="1">
      <c r="B129" s="27"/>
      <c r="D129" s="137" t="s">
        <v>135</v>
      </c>
      <c r="F129" s="138" t="s">
        <v>177</v>
      </c>
      <c r="L129" s="27"/>
      <c r="M129" s="136"/>
      <c r="T129" s="47"/>
      <c r="AT129" s="15" t="s">
        <v>135</v>
      </c>
      <c r="AU129" s="15" t="s">
        <v>74</v>
      </c>
    </row>
    <row r="130" spans="2:65" s="1" customFormat="1" ht="24.2" customHeight="1">
      <c r="B130" s="121"/>
      <c r="C130" s="122" t="s">
        <v>178</v>
      </c>
      <c r="D130" s="122" t="s">
        <v>126</v>
      </c>
      <c r="E130" s="123" t="s">
        <v>179</v>
      </c>
      <c r="F130" s="124" t="s">
        <v>180</v>
      </c>
      <c r="G130" s="125" t="s">
        <v>156</v>
      </c>
      <c r="H130" s="126">
        <v>10</v>
      </c>
      <c r="I130" s="127">
        <v>269</v>
      </c>
      <c r="J130" s="127">
        <f>ROUND(I130*H130,2)</f>
        <v>2690</v>
      </c>
      <c r="K130" s="124" t="s">
        <v>130</v>
      </c>
      <c r="L130" s="27"/>
      <c r="M130" s="128" t="s">
        <v>3</v>
      </c>
      <c r="N130" s="129" t="s">
        <v>36</v>
      </c>
      <c r="O130" s="130">
        <v>0.498</v>
      </c>
      <c r="P130" s="130">
        <f>O130*H130</f>
        <v>4.9800000000000004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131</v>
      </c>
      <c r="AT130" s="132" t="s">
        <v>126</v>
      </c>
      <c r="AU130" s="132" t="s">
        <v>74</v>
      </c>
      <c r="AY130" s="15" t="s">
        <v>124</v>
      </c>
      <c r="BE130" s="133">
        <f>IF(N130="základní",J130,0)</f>
        <v>2690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72</v>
      </c>
      <c r="BK130" s="133">
        <f>ROUND(I130*H130,2)</f>
        <v>2690</v>
      </c>
      <c r="BL130" s="15" t="s">
        <v>131</v>
      </c>
      <c r="BM130" s="132" t="s">
        <v>181</v>
      </c>
    </row>
    <row r="131" spans="2:65" s="1" customFormat="1" ht="19.5">
      <c r="B131" s="27"/>
      <c r="D131" s="134" t="s">
        <v>133</v>
      </c>
      <c r="F131" s="135" t="s">
        <v>182</v>
      </c>
      <c r="L131" s="27"/>
      <c r="M131" s="136"/>
      <c r="T131" s="47"/>
      <c r="AT131" s="15" t="s">
        <v>133</v>
      </c>
      <c r="AU131" s="15" t="s">
        <v>74</v>
      </c>
    </row>
    <row r="132" spans="2:65" s="1" customFormat="1">
      <c r="B132" s="27"/>
      <c r="D132" s="137" t="s">
        <v>135</v>
      </c>
      <c r="F132" s="138" t="s">
        <v>183</v>
      </c>
      <c r="L132" s="27"/>
      <c r="M132" s="136"/>
      <c r="T132" s="47"/>
      <c r="AT132" s="15" t="s">
        <v>135</v>
      </c>
      <c r="AU132" s="15" t="s">
        <v>74</v>
      </c>
    </row>
    <row r="133" spans="2:65" s="1" customFormat="1" ht="24.2" customHeight="1">
      <c r="B133" s="121"/>
      <c r="C133" s="122" t="s">
        <v>184</v>
      </c>
      <c r="D133" s="122" t="s">
        <v>126</v>
      </c>
      <c r="E133" s="123" t="s">
        <v>185</v>
      </c>
      <c r="F133" s="124" t="s">
        <v>186</v>
      </c>
      <c r="G133" s="125" t="s">
        <v>156</v>
      </c>
      <c r="H133" s="126">
        <v>8</v>
      </c>
      <c r="I133" s="127">
        <v>378</v>
      </c>
      <c r="J133" s="127">
        <f>ROUND(I133*H133,2)</f>
        <v>3024</v>
      </c>
      <c r="K133" s="124" t="s">
        <v>130</v>
      </c>
      <c r="L133" s="27"/>
      <c r="M133" s="128" t="s">
        <v>3</v>
      </c>
      <c r="N133" s="129" t="s">
        <v>36</v>
      </c>
      <c r="O133" s="130">
        <v>0.70099999999999996</v>
      </c>
      <c r="P133" s="130">
        <f>O133*H133</f>
        <v>5.6079999999999997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131</v>
      </c>
      <c r="AT133" s="132" t="s">
        <v>126</v>
      </c>
      <c r="AU133" s="132" t="s">
        <v>74</v>
      </c>
      <c r="AY133" s="15" t="s">
        <v>124</v>
      </c>
      <c r="BE133" s="133">
        <f>IF(N133="základní",J133,0)</f>
        <v>3024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72</v>
      </c>
      <c r="BK133" s="133">
        <f>ROUND(I133*H133,2)</f>
        <v>3024</v>
      </c>
      <c r="BL133" s="15" t="s">
        <v>131</v>
      </c>
      <c r="BM133" s="132" t="s">
        <v>187</v>
      </c>
    </row>
    <row r="134" spans="2:65" s="1" customFormat="1" ht="19.5">
      <c r="B134" s="27"/>
      <c r="D134" s="134" t="s">
        <v>133</v>
      </c>
      <c r="F134" s="135" t="s">
        <v>188</v>
      </c>
      <c r="L134" s="27"/>
      <c r="M134" s="136"/>
      <c r="T134" s="47"/>
      <c r="AT134" s="15" t="s">
        <v>133</v>
      </c>
      <c r="AU134" s="15" t="s">
        <v>74</v>
      </c>
    </row>
    <row r="135" spans="2:65" s="1" customFormat="1">
      <c r="B135" s="27"/>
      <c r="D135" s="137" t="s">
        <v>135</v>
      </c>
      <c r="F135" s="138" t="s">
        <v>189</v>
      </c>
      <c r="L135" s="27"/>
      <c r="M135" s="136"/>
      <c r="T135" s="47"/>
      <c r="AT135" s="15" t="s">
        <v>135</v>
      </c>
      <c r="AU135" s="15" t="s">
        <v>74</v>
      </c>
    </row>
    <row r="136" spans="2:65" s="1" customFormat="1" ht="24.2" customHeight="1">
      <c r="B136" s="121"/>
      <c r="C136" s="122" t="s">
        <v>190</v>
      </c>
      <c r="D136" s="122" t="s">
        <v>126</v>
      </c>
      <c r="E136" s="123" t="s">
        <v>191</v>
      </c>
      <c r="F136" s="124" t="s">
        <v>192</v>
      </c>
      <c r="G136" s="125" t="s">
        <v>156</v>
      </c>
      <c r="H136" s="126">
        <v>5</v>
      </c>
      <c r="I136" s="127">
        <v>1190</v>
      </c>
      <c r="J136" s="127">
        <f>ROUND(I136*H136,2)</f>
        <v>5950</v>
      </c>
      <c r="K136" s="124" t="s">
        <v>130</v>
      </c>
      <c r="L136" s="27"/>
      <c r="M136" s="128" t="s">
        <v>3</v>
      </c>
      <c r="N136" s="129" t="s">
        <v>36</v>
      </c>
      <c r="O136" s="130">
        <v>2.202</v>
      </c>
      <c r="P136" s="130">
        <f>O136*H136</f>
        <v>11.01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32" t="s">
        <v>131</v>
      </c>
      <c r="AT136" s="132" t="s">
        <v>126</v>
      </c>
      <c r="AU136" s="132" t="s">
        <v>74</v>
      </c>
      <c r="AY136" s="15" t="s">
        <v>124</v>
      </c>
      <c r="BE136" s="133">
        <f>IF(N136="základní",J136,0)</f>
        <v>5950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72</v>
      </c>
      <c r="BK136" s="133">
        <f>ROUND(I136*H136,2)</f>
        <v>5950</v>
      </c>
      <c r="BL136" s="15" t="s">
        <v>131</v>
      </c>
      <c r="BM136" s="132" t="s">
        <v>193</v>
      </c>
    </row>
    <row r="137" spans="2:65" s="1" customFormat="1" ht="19.5">
      <c r="B137" s="27"/>
      <c r="D137" s="134" t="s">
        <v>133</v>
      </c>
      <c r="F137" s="135" t="s">
        <v>194</v>
      </c>
      <c r="L137" s="27"/>
      <c r="M137" s="136"/>
      <c r="T137" s="47"/>
      <c r="AT137" s="15" t="s">
        <v>133</v>
      </c>
      <c r="AU137" s="15" t="s">
        <v>74</v>
      </c>
    </row>
    <row r="138" spans="2:65" s="1" customFormat="1">
      <c r="B138" s="27"/>
      <c r="D138" s="137" t="s">
        <v>135</v>
      </c>
      <c r="F138" s="138" t="s">
        <v>195</v>
      </c>
      <c r="L138" s="27"/>
      <c r="M138" s="136"/>
      <c r="T138" s="47"/>
      <c r="AT138" s="15" t="s">
        <v>135</v>
      </c>
      <c r="AU138" s="15" t="s">
        <v>74</v>
      </c>
    </row>
    <row r="139" spans="2:65" s="1" customFormat="1" ht="24.2" customHeight="1">
      <c r="B139" s="121"/>
      <c r="C139" s="122" t="s">
        <v>9</v>
      </c>
      <c r="D139" s="122" t="s">
        <v>126</v>
      </c>
      <c r="E139" s="123" t="s">
        <v>196</v>
      </c>
      <c r="F139" s="124" t="s">
        <v>197</v>
      </c>
      <c r="G139" s="125" t="s">
        <v>156</v>
      </c>
      <c r="H139" s="126">
        <v>5</v>
      </c>
      <c r="I139" s="127">
        <v>2280</v>
      </c>
      <c r="J139" s="127">
        <f>ROUND(I139*H139,2)</f>
        <v>11400</v>
      </c>
      <c r="K139" s="124" t="s">
        <v>130</v>
      </c>
      <c r="L139" s="27"/>
      <c r="M139" s="128" t="s">
        <v>3</v>
      </c>
      <c r="N139" s="129" t="s">
        <v>36</v>
      </c>
      <c r="O139" s="130">
        <v>4.2220000000000004</v>
      </c>
      <c r="P139" s="130">
        <f>O139*H139</f>
        <v>21.110000000000003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131</v>
      </c>
      <c r="AT139" s="132" t="s">
        <v>126</v>
      </c>
      <c r="AU139" s="132" t="s">
        <v>74</v>
      </c>
      <c r="AY139" s="15" t="s">
        <v>124</v>
      </c>
      <c r="BE139" s="133">
        <f>IF(N139="základní",J139,0)</f>
        <v>11400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72</v>
      </c>
      <c r="BK139" s="133">
        <f>ROUND(I139*H139,2)</f>
        <v>11400</v>
      </c>
      <c r="BL139" s="15" t="s">
        <v>131</v>
      </c>
      <c r="BM139" s="132" t="s">
        <v>198</v>
      </c>
    </row>
    <row r="140" spans="2:65" s="1" customFormat="1" ht="19.5">
      <c r="B140" s="27"/>
      <c r="D140" s="134" t="s">
        <v>133</v>
      </c>
      <c r="F140" s="135" t="s">
        <v>199</v>
      </c>
      <c r="L140" s="27"/>
      <c r="M140" s="136"/>
      <c r="T140" s="47"/>
      <c r="AT140" s="15" t="s">
        <v>133</v>
      </c>
      <c r="AU140" s="15" t="s">
        <v>74</v>
      </c>
    </row>
    <row r="141" spans="2:65" s="1" customFormat="1">
      <c r="B141" s="27"/>
      <c r="D141" s="137" t="s">
        <v>135</v>
      </c>
      <c r="F141" s="138" t="s">
        <v>200</v>
      </c>
      <c r="L141" s="27"/>
      <c r="M141" s="136"/>
      <c r="T141" s="47"/>
      <c r="AT141" s="15" t="s">
        <v>135</v>
      </c>
      <c r="AU141" s="15" t="s">
        <v>74</v>
      </c>
    </row>
    <row r="142" spans="2:65" s="1" customFormat="1" ht="24.2" customHeight="1">
      <c r="B142" s="121"/>
      <c r="C142" s="122" t="s">
        <v>201</v>
      </c>
      <c r="D142" s="122" t="s">
        <v>126</v>
      </c>
      <c r="E142" s="123" t="s">
        <v>202</v>
      </c>
      <c r="F142" s="124" t="s">
        <v>203</v>
      </c>
      <c r="G142" s="125" t="s">
        <v>156</v>
      </c>
      <c r="H142" s="126">
        <v>2</v>
      </c>
      <c r="I142" s="127">
        <v>3940</v>
      </c>
      <c r="J142" s="127">
        <f>ROUND(I142*H142,2)</f>
        <v>7880</v>
      </c>
      <c r="K142" s="124" t="s">
        <v>130</v>
      </c>
      <c r="L142" s="27"/>
      <c r="M142" s="128" t="s">
        <v>3</v>
      </c>
      <c r="N142" s="129" t="s">
        <v>36</v>
      </c>
      <c r="O142" s="130">
        <v>7.2910000000000004</v>
      </c>
      <c r="P142" s="130">
        <f>O142*H142</f>
        <v>14.582000000000001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131</v>
      </c>
      <c r="AT142" s="132" t="s">
        <v>126</v>
      </c>
      <c r="AU142" s="132" t="s">
        <v>74</v>
      </c>
      <c r="AY142" s="15" t="s">
        <v>124</v>
      </c>
      <c r="BE142" s="133">
        <f>IF(N142="základní",J142,0)</f>
        <v>7880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72</v>
      </c>
      <c r="BK142" s="133">
        <f>ROUND(I142*H142,2)</f>
        <v>7880</v>
      </c>
      <c r="BL142" s="15" t="s">
        <v>131</v>
      </c>
      <c r="BM142" s="132" t="s">
        <v>204</v>
      </c>
    </row>
    <row r="143" spans="2:65" s="1" customFormat="1" ht="19.5">
      <c r="B143" s="27"/>
      <c r="D143" s="134" t="s">
        <v>133</v>
      </c>
      <c r="F143" s="135" t="s">
        <v>205</v>
      </c>
      <c r="L143" s="27"/>
      <c r="M143" s="136"/>
      <c r="T143" s="47"/>
      <c r="AT143" s="15" t="s">
        <v>133</v>
      </c>
      <c r="AU143" s="15" t="s">
        <v>74</v>
      </c>
    </row>
    <row r="144" spans="2:65" s="1" customFormat="1">
      <c r="B144" s="27"/>
      <c r="D144" s="137" t="s">
        <v>135</v>
      </c>
      <c r="F144" s="138" t="s">
        <v>206</v>
      </c>
      <c r="L144" s="27"/>
      <c r="M144" s="136"/>
      <c r="T144" s="47"/>
      <c r="AT144" s="15" t="s">
        <v>135</v>
      </c>
      <c r="AU144" s="15" t="s">
        <v>74</v>
      </c>
    </row>
    <row r="145" spans="2:65" s="1" customFormat="1" ht="24.2" customHeight="1">
      <c r="B145" s="121"/>
      <c r="C145" s="122" t="s">
        <v>207</v>
      </c>
      <c r="D145" s="122" t="s">
        <v>126</v>
      </c>
      <c r="E145" s="123" t="s">
        <v>208</v>
      </c>
      <c r="F145" s="124" t="s">
        <v>209</v>
      </c>
      <c r="G145" s="125" t="s">
        <v>156</v>
      </c>
      <c r="H145" s="126">
        <v>1</v>
      </c>
      <c r="I145" s="127">
        <v>5720</v>
      </c>
      <c r="J145" s="127">
        <f>ROUND(I145*H145,2)</f>
        <v>5720</v>
      </c>
      <c r="K145" s="124" t="s">
        <v>130</v>
      </c>
      <c r="L145" s="27"/>
      <c r="M145" s="128" t="s">
        <v>3</v>
      </c>
      <c r="N145" s="129" t="s">
        <v>36</v>
      </c>
      <c r="O145" s="130">
        <v>10.603999999999999</v>
      </c>
      <c r="P145" s="130">
        <f>O145*H145</f>
        <v>10.603999999999999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131</v>
      </c>
      <c r="AT145" s="132" t="s">
        <v>126</v>
      </c>
      <c r="AU145" s="132" t="s">
        <v>74</v>
      </c>
      <c r="AY145" s="15" t="s">
        <v>124</v>
      </c>
      <c r="BE145" s="133">
        <f>IF(N145="základní",J145,0)</f>
        <v>5720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72</v>
      </c>
      <c r="BK145" s="133">
        <f>ROUND(I145*H145,2)</f>
        <v>5720</v>
      </c>
      <c r="BL145" s="15" t="s">
        <v>131</v>
      </c>
      <c r="BM145" s="132" t="s">
        <v>210</v>
      </c>
    </row>
    <row r="146" spans="2:65" s="1" customFormat="1" ht="19.5">
      <c r="B146" s="27"/>
      <c r="D146" s="134" t="s">
        <v>133</v>
      </c>
      <c r="F146" s="135" t="s">
        <v>211</v>
      </c>
      <c r="L146" s="27"/>
      <c r="M146" s="136"/>
      <c r="T146" s="47"/>
      <c r="AT146" s="15" t="s">
        <v>133</v>
      </c>
      <c r="AU146" s="15" t="s">
        <v>74</v>
      </c>
    </row>
    <row r="147" spans="2:65" s="1" customFormat="1">
      <c r="B147" s="27"/>
      <c r="D147" s="137" t="s">
        <v>135</v>
      </c>
      <c r="F147" s="138" t="s">
        <v>212</v>
      </c>
      <c r="L147" s="27"/>
      <c r="M147" s="136"/>
      <c r="T147" s="47"/>
      <c r="AT147" s="15" t="s">
        <v>135</v>
      </c>
      <c r="AU147" s="15" t="s">
        <v>74</v>
      </c>
    </row>
    <row r="148" spans="2:65" s="1" customFormat="1" ht="24.2" customHeight="1">
      <c r="B148" s="121"/>
      <c r="C148" s="122" t="s">
        <v>213</v>
      </c>
      <c r="D148" s="122" t="s">
        <v>126</v>
      </c>
      <c r="E148" s="123" t="s">
        <v>214</v>
      </c>
      <c r="F148" s="124" t="s">
        <v>215</v>
      </c>
      <c r="G148" s="125" t="s">
        <v>129</v>
      </c>
      <c r="H148" s="126">
        <v>1000</v>
      </c>
      <c r="I148" s="127">
        <v>21.5</v>
      </c>
      <c r="J148" s="127">
        <f>ROUND(I148*H148,2)</f>
        <v>21500</v>
      </c>
      <c r="K148" s="124" t="s">
        <v>130</v>
      </c>
      <c r="L148" s="27"/>
      <c r="M148" s="128" t="s">
        <v>3</v>
      </c>
      <c r="N148" s="129" t="s">
        <v>36</v>
      </c>
      <c r="O148" s="130">
        <v>1.4E-2</v>
      </c>
      <c r="P148" s="130">
        <f>O148*H148</f>
        <v>14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131</v>
      </c>
      <c r="AT148" s="132" t="s">
        <v>126</v>
      </c>
      <c r="AU148" s="132" t="s">
        <v>74</v>
      </c>
      <c r="AY148" s="15" t="s">
        <v>124</v>
      </c>
      <c r="BE148" s="133">
        <f>IF(N148="základní",J148,0)</f>
        <v>21500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72</v>
      </c>
      <c r="BK148" s="133">
        <f>ROUND(I148*H148,2)</f>
        <v>21500</v>
      </c>
      <c r="BL148" s="15" t="s">
        <v>131</v>
      </c>
      <c r="BM148" s="132" t="s">
        <v>216</v>
      </c>
    </row>
    <row r="149" spans="2:65" s="1" customFormat="1" ht="19.5">
      <c r="B149" s="27"/>
      <c r="D149" s="134" t="s">
        <v>133</v>
      </c>
      <c r="F149" s="135" t="s">
        <v>217</v>
      </c>
      <c r="L149" s="27"/>
      <c r="M149" s="136"/>
      <c r="T149" s="47"/>
      <c r="AT149" s="15" t="s">
        <v>133</v>
      </c>
      <c r="AU149" s="15" t="s">
        <v>74</v>
      </c>
    </row>
    <row r="150" spans="2:65" s="1" customFormat="1">
      <c r="B150" s="27"/>
      <c r="D150" s="137" t="s">
        <v>135</v>
      </c>
      <c r="F150" s="138" t="s">
        <v>218</v>
      </c>
      <c r="L150" s="27"/>
      <c r="M150" s="136"/>
      <c r="T150" s="47"/>
      <c r="AT150" s="15" t="s">
        <v>135</v>
      </c>
      <c r="AU150" s="15" t="s">
        <v>74</v>
      </c>
    </row>
    <row r="151" spans="2:65" s="1" customFormat="1" ht="24.2" customHeight="1">
      <c r="B151" s="121"/>
      <c r="C151" s="122" t="s">
        <v>219</v>
      </c>
      <c r="D151" s="122" t="s">
        <v>126</v>
      </c>
      <c r="E151" s="123" t="s">
        <v>220</v>
      </c>
      <c r="F151" s="124" t="s">
        <v>221</v>
      </c>
      <c r="G151" s="125" t="s">
        <v>129</v>
      </c>
      <c r="H151" s="126">
        <v>50</v>
      </c>
      <c r="I151" s="127">
        <v>198</v>
      </c>
      <c r="J151" s="127">
        <f>ROUND(I151*H151,2)</f>
        <v>9900</v>
      </c>
      <c r="K151" s="124" t="s">
        <v>130</v>
      </c>
      <c r="L151" s="27"/>
      <c r="M151" s="128" t="s">
        <v>3</v>
      </c>
      <c r="N151" s="129" t="s">
        <v>36</v>
      </c>
      <c r="O151" s="130">
        <v>0.39</v>
      </c>
      <c r="P151" s="130">
        <f>O151*H151</f>
        <v>19.5</v>
      </c>
      <c r="Q151" s="130">
        <v>0</v>
      </c>
      <c r="R151" s="130">
        <f>Q151*H151</f>
        <v>0</v>
      </c>
      <c r="S151" s="130">
        <v>0.48</v>
      </c>
      <c r="T151" s="131">
        <f>S151*H151</f>
        <v>24</v>
      </c>
      <c r="AR151" s="132" t="s">
        <v>131</v>
      </c>
      <c r="AT151" s="132" t="s">
        <v>126</v>
      </c>
      <c r="AU151" s="132" t="s">
        <v>74</v>
      </c>
      <c r="AY151" s="15" t="s">
        <v>124</v>
      </c>
      <c r="BE151" s="133">
        <f>IF(N151="základní",J151,0)</f>
        <v>9900</v>
      </c>
      <c r="BF151" s="133">
        <f>IF(N151="snížená",J151,0)</f>
        <v>0</v>
      </c>
      <c r="BG151" s="133">
        <f>IF(N151="zákl. přenesená",J151,0)</f>
        <v>0</v>
      </c>
      <c r="BH151" s="133">
        <f>IF(N151="sníž. přenesená",J151,0)</f>
        <v>0</v>
      </c>
      <c r="BI151" s="133">
        <f>IF(N151="nulová",J151,0)</f>
        <v>0</v>
      </c>
      <c r="BJ151" s="15" t="s">
        <v>72</v>
      </c>
      <c r="BK151" s="133">
        <f>ROUND(I151*H151,2)</f>
        <v>9900</v>
      </c>
      <c r="BL151" s="15" t="s">
        <v>131</v>
      </c>
      <c r="BM151" s="132" t="s">
        <v>222</v>
      </c>
    </row>
    <row r="152" spans="2:65" s="1" customFormat="1" ht="39">
      <c r="B152" s="27"/>
      <c r="D152" s="134" t="s">
        <v>133</v>
      </c>
      <c r="F152" s="135" t="s">
        <v>223</v>
      </c>
      <c r="L152" s="27"/>
      <c r="M152" s="136"/>
      <c r="T152" s="47"/>
      <c r="AT152" s="15" t="s">
        <v>133</v>
      </c>
      <c r="AU152" s="15" t="s">
        <v>74</v>
      </c>
    </row>
    <row r="153" spans="2:65" s="1" customFormat="1">
      <c r="B153" s="27"/>
      <c r="D153" s="137" t="s">
        <v>135</v>
      </c>
      <c r="F153" s="138" t="s">
        <v>224</v>
      </c>
      <c r="L153" s="27"/>
      <c r="M153" s="136"/>
      <c r="T153" s="47"/>
      <c r="AT153" s="15" t="s">
        <v>135</v>
      </c>
      <c r="AU153" s="15" t="s">
        <v>74</v>
      </c>
    </row>
    <row r="154" spans="2:65" s="1" customFormat="1" ht="24.2" customHeight="1">
      <c r="B154" s="121"/>
      <c r="C154" s="122" t="s">
        <v>225</v>
      </c>
      <c r="D154" s="122" t="s">
        <v>126</v>
      </c>
      <c r="E154" s="123" t="s">
        <v>226</v>
      </c>
      <c r="F154" s="124" t="s">
        <v>227</v>
      </c>
      <c r="G154" s="125" t="s">
        <v>129</v>
      </c>
      <c r="H154" s="126">
        <v>10</v>
      </c>
      <c r="I154" s="127">
        <v>101</v>
      </c>
      <c r="J154" s="127">
        <f>ROUND(I154*H154,2)</f>
        <v>1010</v>
      </c>
      <c r="K154" s="124" t="s">
        <v>130</v>
      </c>
      <c r="L154" s="27"/>
      <c r="M154" s="128" t="s">
        <v>3</v>
      </c>
      <c r="N154" s="129" t="s">
        <v>36</v>
      </c>
      <c r="O154" s="130">
        <v>0.27200000000000002</v>
      </c>
      <c r="P154" s="130">
        <f>O154*H154</f>
        <v>2.72</v>
      </c>
      <c r="Q154" s="130">
        <v>0</v>
      </c>
      <c r="R154" s="130">
        <f>Q154*H154</f>
        <v>0</v>
      </c>
      <c r="S154" s="130">
        <v>0.26</v>
      </c>
      <c r="T154" s="131">
        <f>S154*H154</f>
        <v>2.6</v>
      </c>
      <c r="AR154" s="132" t="s">
        <v>131</v>
      </c>
      <c r="AT154" s="132" t="s">
        <v>126</v>
      </c>
      <c r="AU154" s="132" t="s">
        <v>74</v>
      </c>
      <c r="AY154" s="15" t="s">
        <v>124</v>
      </c>
      <c r="BE154" s="133">
        <f>IF(N154="základní",J154,0)</f>
        <v>1010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72</v>
      </c>
      <c r="BK154" s="133">
        <f>ROUND(I154*H154,2)</f>
        <v>1010</v>
      </c>
      <c r="BL154" s="15" t="s">
        <v>131</v>
      </c>
      <c r="BM154" s="132" t="s">
        <v>228</v>
      </c>
    </row>
    <row r="155" spans="2:65" s="1" customFormat="1" ht="39">
      <c r="B155" s="27"/>
      <c r="D155" s="134" t="s">
        <v>133</v>
      </c>
      <c r="F155" s="135" t="s">
        <v>229</v>
      </c>
      <c r="L155" s="27"/>
      <c r="M155" s="136"/>
      <c r="T155" s="47"/>
      <c r="AT155" s="15" t="s">
        <v>133</v>
      </c>
      <c r="AU155" s="15" t="s">
        <v>74</v>
      </c>
    </row>
    <row r="156" spans="2:65" s="1" customFormat="1">
      <c r="B156" s="27"/>
      <c r="D156" s="137" t="s">
        <v>135</v>
      </c>
      <c r="F156" s="138" t="s">
        <v>230</v>
      </c>
      <c r="L156" s="27"/>
      <c r="M156" s="136"/>
      <c r="T156" s="47"/>
      <c r="AT156" s="15" t="s">
        <v>135</v>
      </c>
      <c r="AU156" s="15" t="s">
        <v>74</v>
      </c>
    </row>
    <row r="157" spans="2:65" s="1" customFormat="1" ht="16.5" customHeight="1">
      <c r="B157" s="121"/>
      <c r="C157" s="122" t="s">
        <v>231</v>
      </c>
      <c r="D157" s="122" t="s">
        <v>126</v>
      </c>
      <c r="E157" s="123" t="s">
        <v>232</v>
      </c>
      <c r="F157" s="124" t="s">
        <v>233</v>
      </c>
      <c r="G157" s="125" t="s">
        <v>129</v>
      </c>
      <c r="H157" s="126">
        <v>10</v>
      </c>
      <c r="I157" s="127">
        <v>66.8</v>
      </c>
      <c r="J157" s="127">
        <f>ROUND(I157*H157,2)</f>
        <v>668</v>
      </c>
      <c r="K157" s="124" t="s">
        <v>130</v>
      </c>
      <c r="L157" s="27"/>
      <c r="M157" s="128" t="s">
        <v>3</v>
      </c>
      <c r="N157" s="129" t="s">
        <v>36</v>
      </c>
      <c r="O157" s="130">
        <v>8.5999999999999993E-2</v>
      </c>
      <c r="P157" s="130">
        <f>O157*H157</f>
        <v>0.85999999999999988</v>
      </c>
      <c r="Q157" s="130">
        <v>0</v>
      </c>
      <c r="R157" s="130">
        <f>Q157*H157</f>
        <v>0</v>
      </c>
      <c r="S157" s="130">
        <v>0.35499999999999998</v>
      </c>
      <c r="T157" s="131">
        <f>S157*H157</f>
        <v>3.55</v>
      </c>
      <c r="AR157" s="132" t="s">
        <v>131</v>
      </c>
      <c r="AT157" s="132" t="s">
        <v>126</v>
      </c>
      <c r="AU157" s="132" t="s">
        <v>74</v>
      </c>
      <c r="AY157" s="15" t="s">
        <v>124</v>
      </c>
      <c r="BE157" s="133">
        <f>IF(N157="základní",J157,0)</f>
        <v>668</v>
      </c>
      <c r="BF157" s="133">
        <f>IF(N157="snížená",J157,0)</f>
        <v>0</v>
      </c>
      <c r="BG157" s="133">
        <f>IF(N157="zákl. přenesená",J157,0)</f>
        <v>0</v>
      </c>
      <c r="BH157" s="133">
        <f>IF(N157="sníž. přenesená",J157,0)</f>
        <v>0</v>
      </c>
      <c r="BI157" s="133">
        <f>IF(N157="nulová",J157,0)</f>
        <v>0</v>
      </c>
      <c r="BJ157" s="15" t="s">
        <v>72</v>
      </c>
      <c r="BK157" s="133">
        <f>ROUND(I157*H157,2)</f>
        <v>668</v>
      </c>
      <c r="BL157" s="15" t="s">
        <v>131</v>
      </c>
      <c r="BM157" s="132" t="s">
        <v>234</v>
      </c>
    </row>
    <row r="158" spans="2:65" s="1" customFormat="1" ht="29.25">
      <c r="B158" s="27"/>
      <c r="D158" s="134" t="s">
        <v>133</v>
      </c>
      <c r="F158" s="135" t="s">
        <v>235</v>
      </c>
      <c r="L158" s="27"/>
      <c r="M158" s="136"/>
      <c r="T158" s="47"/>
      <c r="AT158" s="15" t="s">
        <v>133</v>
      </c>
      <c r="AU158" s="15" t="s">
        <v>74</v>
      </c>
    </row>
    <row r="159" spans="2:65" s="1" customFormat="1">
      <c r="B159" s="27"/>
      <c r="D159" s="137" t="s">
        <v>135</v>
      </c>
      <c r="F159" s="138" t="s">
        <v>236</v>
      </c>
      <c r="L159" s="27"/>
      <c r="M159" s="136"/>
      <c r="T159" s="47"/>
      <c r="AT159" s="15" t="s">
        <v>135</v>
      </c>
      <c r="AU159" s="15" t="s">
        <v>74</v>
      </c>
    </row>
    <row r="160" spans="2:65" s="1" customFormat="1" ht="24.2" customHeight="1">
      <c r="B160" s="121"/>
      <c r="C160" s="122" t="s">
        <v>237</v>
      </c>
      <c r="D160" s="122" t="s">
        <v>126</v>
      </c>
      <c r="E160" s="123" t="s">
        <v>238</v>
      </c>
      <c r="F160" s="124" t="s">
        <v>239</v>
      </c>
      <c r="G160" s="125" t="s">
        <v>240</v>
      </c>
      <c r="H160" s="126">
        <v>4</v>
      </c>
      <c r="I160" s="127">
        <v>297</v>
      </c>
      <c r="J160" s="127">
        <f>ROUND(I160*H160,2)</f>
        <v>1188</v>
      </c>
      <c r="K160" s="124" t="s">
        <v>130</v>
      </c>
      <c r="L160" s="27"/>
      <c r="M160" s="128" t="s">
        <v>3</v>
      </c>
      <c r="N160" s="129" t="s">
        <v>36</v>
      </c>
      <c r="O160" s="130">
        <v>0.38</v>
      </c>
      <c r="P160" s="130">
        <f>O160*H160</f>
        <v>1.52</v>
      </c>
      <c r="Q160" s="130">
        <v>0</v>
      </c>
      <c r="R160" s="130">
        <f>Q160*H160</f>
        <v>0</v>
      </c>
      <c r="S160" s="130">
        <v>2</v>
      </c>
      <c r="T160" s="131">
        <f>S160*H160</f>
        <v>8</v>
      </c>
      <c r="AR160" s="132" t="s">
        <v>131</v>
      </c>
      <c r="AT160" s="132" t="s">
        <v>126</v>
      </c>
      <c r="AU160" s="132" t="s">
        <v>74</v>
      </c>
      <c r="AY160" s="15" t="s">
        <v>124</v>
      </c>
      <c r="BE160" s="133">
        <f>IF(N160="základní",J160,0)</f>
        <v>1188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72</v>
      </c>
      <c r="BK160" s="133">
        <f>ROUND(I160*H160,2)</f>
        <v>1188</v>
      </c>
      <c r="BL160" s="15" t="s">
        <v>131</v>
      </c>
      <c r="BM160" s="132" t="s">
        <v>241</v>
      </c>
    </row>
    <row r="161" spans="2:65" s="1" customFormat="1" ht="29.25">
      <c r="B161" s="27"/>
      <c r="D161" s="134" t="s">
        <v>133</v>
      </c>
      <c r="F161" s="135" t="s">
        <v>242</v>
      </c>
      <c r="L161" s="27"/>
      <c r="M161" s="136"/>
      <c r="T161" s="47"/>
      <c r="AT161" s="15" t="s">
        <v>133</v>
      </c>
      <c r="AU161" s="15" t="s">
        <v>74</v>
      </c>
    </row>
    <row r="162" spans="2:65" s="1" customFormat="1">
      <c r="B162" s="27"/>
      <c r="D162" s="137" t="s">
        <v>135</v>
      </c>
      <c r="F162" s="138" t="s">
        <v>243</v>
      </c>
      <c r="L162" s="27"/>
      <c r="M162" s="136"/>
      <c r="T162" s="47"/>
      <c r="AT162" s="15" t="s">
        <v>135</v>
      </c>
      <c r="AU162" s="15" t="s">
        <v>74</v>
      </c>
    </row>
    <row r="163" spans="2:65" s="1" customFormat="1" ht="16.5" customHeight="1">
      <c r="B163" s="121"/>
      <c r="C163" s="122" t="s">
        <v>244</v>
      </c>
      <c r="D163" s="122" t="s">
        <v>126</v>
      </c>
      <c r="E163" s="123" t="s">
        <v>245</v>
      </c>
      <c r="F163" s="124" t="s">
        <v>246</v>
      </c>
      <c r="G163" s="125" t="s">
        <v>129</v>
      </c>
      <c r="H163" s="126">
        <v>20</v>
      </c>
      <c r="I163" s="127">
        <v>22.3</v>
      </c>
      <c r="J163" s="127">
        <f>ROUND(I163*H163,2)</f>
        <v>446</v>
      </c>
      <c r="K163" s="124" t="s">
        <v>130</v>
      </c>
      <c r="L163" s="27"/>
      <c r="M163" s="128" t="s">
        <v>3</v>
      </c>
      <c r="N163" s="129" t="s">
        <v>36</v>
      </c>
      <c r="O163" s="130">
        <v>0.06</v>
      </c>
      <c r="P163" s="130">
        <f>O163*H163</f>
        <v>1.2</v>
      </c>
      <c r="Q163" s="130">
        <v>0</v>
      </c>
      <c r="R163" s="130">
        <f>Q163*H163</f>
        <v>0</v>
      </c>
      <c r="S163" s="130">
        <v>8.0000000000000004E-4</v>
      </c>
      <c r="T163" s="131">
        <f>S163*H163</f>
        <v>1.6E-2</v>
      </c>
      <c r="AR163" s="132" t="s">
        <v>131</v>
      </c>
      <c r="AT163" s="132" t="s">
        <v>126</v>
      </c>
      <c r="AU163" s="132" t="s">
        <v>74</v>
      </c>
      <c r="AY163" s="15" t="s">
        <v>124</v>
      </c>
      <c r="BE163" s="133">
        <f>IF(N163="základní",J163,0)</f>
        <v>446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5" t="s">
        <v>72</v>
      </c>
      <c r="BK163" s="133">
        <f>ROUND(I163*H163,2)</f>
        <v>446</v>
      </c>
      <c r="BL163" s="15" t="s">
        <v>131</v>
      </c>
      <c r="BM163" s="132" t="s">
        <v>247</v>
      </c>
    </row>
    <row r="164" spans="2:65" s="1" customFormat="1" ht="19.5">
      <c r="B164" s="27"/>
      <c r="D164" s="134" t="s">
        <v>133</v>
      </c>
      <c r="F164" s="135" t="s">
        <v>248</v>
      </c>
      <c r="L164" s="27"/>
      <c r="M164" s="136"/>
      <c r="T164" s="47"/>
      <c r="AT164" s="15" t="s">
        <v>133</v>
      </c>
      <c r="AU164" s="15" t="s">
        <v>74</v>
      </c>
    </row>
    <row r="165" spans="2:65" s="1" customFormat="1">
      <c r="B165" s="27"/>
      <c r="D165" s="137" t="s">
        <v>135</v>
      </c>
      <c r="F165" s="138" t="s">
        <v>249</v>
      </c>
      <c r="L165" s="27"/>
      <c r="M165" s="136"/>
      <c r="T165" s="47"/>
      <c r="AT165" s="15" t="s">
        <v>135</v>
      </c>
      <c r="AU165" s="15" t="s">
        <v>74</v>
      </c>
    </row>
    <row r="166" spans="2:65" s="1" customFormat="1" ht="16.5" customHeight="1">
      <c r="B166" s="121"/>
      <c r="C166" s="122" t="s">
        <v>8</v>
      </c>
      <c r="D166" s="122" t="s">
        <v>126</v>
      </c>
      <c r="E166" s="123" t="s">
        <v>250</v>
      </c>
      <c r="F166" s="124" t="s">
        <v>251</v>
      </c>
      <c r="G166" s="125" t="s">
        <v>252</v>
      </c>
      <c r="H166" s="126">
        <v>10</v>
      </c>
      <c r="I166" s="127">
        <v>793</v>
      </c>
      <c r="J166" s="127">
        <f>ROUND(I166*H166,2)</f>
        <v>7930</v>
      </c>
      <c r="K166" s="124" t="s">
        <v>130</v>
      </c>
      <c r="L166" s="27"/>
      <c r="M166" s="128" t="s">
        <v>3</v>
      </c>
      <c r="N166" s="129" t="s">
        <v>36</v>
      </c>
      <c r="O166" s="130">
        <v>0.29799999999999999</v>
      </c>
      <c r="P166" s="130">
        <f>O166*H166</f>
        <v>2.98</v>
      </c>
      <c r="Q166" s="130">
        <v>1.7500000000000002E-2</v>
      </c>
      <c r="R166" s="130">
        <f>Q166*H166</f>
        <v>0.17500000000000002</v>
      </c>
      <c r="S166" s="130">
        <v>0</v>
      </c>
      <c r="T166" s="131">
        <f>S166*H166</f>
        <v>0</v>
      </c>
      <c r="AR166" s="132" t="s">
        <v>131</v>
      </c>
      <c r="AT166" s="132" t="s">
        <v>126</v>
      </c>
      <c r="AU166" s="132" t="s">
        <v>74</v>
      </c>
      <c r="AY166" s="15" t="s">
        <v>124</v>
      </c>
      <c r="BE166" s="133">
        <f>IF(N166="základní",J166,0)</f>
        <v>7930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72</v>
      </c>
      <c r="BK166" s="133">
        <f>ROUND(I166*H166,2)</f>
        <v>7930</v>
      </c>
      <c r="BL166" s="15" t="s">
        <v>131</v>
      </c>
      <c r="BM166" s="132" t="s">
        <v>253</v>
      </c>
    </row>
    <row r="167" spans="2:65" s="1" customFormat="1">
      <c r="B167" s="27"/>
      <c r="D167" s="134" t="s">
        <v>133</v>
      </c>
      <c r="F167" s="135" t="s">
        <v>254</v>
      </c>
      <c r="L167" s="27"/>
      <c r="M167" s="136"/>
      <c r="T167" s="47"/>
      <c r="AT167" s="15" t="s">
        <v>133</v>
      </c>
      <c r="AU167" s="15" t="s">
        <v>74</v>
      </c>
    </row>
    <row r="168" spans="2:65" s="1" customFormat="1">
      <c r="B168" s="27"/>
      <c r="D168" s="137" t="s">
        <v>135</v>
      </c>
      <c r="F168" s="138" t="s">
        <v>255</v>
      </c>
      <c r="L168" s="27"/>
      <c r="M168" s="136"/>
      <c r="T168" s="47"/>
      <c r="AT168" s="15" t="s">
        <v>135</v>
      </c>
      <c r="AU168" s="15" t="s">
        <v>74</v>
      </c>
    </row>
    <row r="169" spans="2:65" s="1" customFormat="1" ht="16.5" customHeight="1">
      <c r="B169" s="121"/>
      <c r="C169" s="122" t="s">
        <v>256</v>
      </c>
      <c r="D169" s="122" t="s">
        <v>126</v>
      </c>
      <c r="E169" s="123" t="s">
        <v>257</v>
      </c>
      <c r="F169" s="124" t="s">
        <v>258</v>
      </c>
      <c r="G169" s="125" t="s">
        <v>252</v>
      </c>
      <c r="H169" s="126">
        <v>10</v>
      </c>
      <c r="I169" s="127">
        <v>1430</v>
      </c>
      <c r="J169" s="127">
        <f>ROUND(I169*H169,2)</f>
        <v>14300</v>
      </c>
      <c r="K169" s="124" t="s">
        <v>130</v>
      </c>
      <c r="L169" s="27"/>
      <c r="M169" s="128" t="s">
        <v>3</v>
      </c>
      <c r="N169" s="129" t="s">
        <v>36</v>
      </c>
      <c r="O169" s="130">
        <v>0.57299999999999995</v>
      </c>
      <c r="P169" s="130">
        <f>O169*H169</f>
        <v>5.7299999999999995</v>
      </c>
      <c r="Q169" s="130">
        <v>2.1930000000000002E-2</v>
      </c>
      <c r="R169" s="130">
        <f>Q169*H169</f>
        <v>0.21930000000000002</v>
      </c>
      <c r="S169" s="130">
        <v>0</v>
      </c>
      <c r="T169" s="131">
        <f>S169*H169</f>
        <v>0</v>
      </c>
      <c r="AR169" s="132" t="s">
        <v>131</v>
      </c>
      <c r="AT169" s="132" t="s">
        <v>126</v>
      </c>
      <c r="AU169" s="132" t="s">
        <v>74</v>
      </c>
      <c r="AY169" s="15" t="s">
        <v>124</v>
      </c>
      <c r="BE169" s="133">
        <f>IF(N169="základní",J169,0)</f>
        <v>14300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5" t="s">
        <v>72</v>
      </c>
      <c r="BK169" s="133">
        <f>ROUND(I169*H169,2)</f>
        <v>14300</v>
      </c>
      <c r="BL169" s="15" t="s">
        <v>131</v>
      </c>
      <c r="BM169" s="132" t="s">
        <v>259</v>
      </c>
    </row>
    <row r="170" spans="2:65" s="1" customFormat="1">
      <c r="B170" s="27"/>
      <c r="D170" s="134" t="s">
        <v>133</v>
      </c>
      <c r="F170" s="135" t="s">
        <v>260</v>
      </c>
      <c r="L170" s="27"/>
      <c r="M170" s="136"/>
      <c r="T170" s="47"/>
      <c r="AT170" s="15" t="s">
        <v>133</v>
      </c>
      <c r="AU170" s="15" t="s">
        <v>74</v>
      </c>
    </row>
    <row r="171" spans="2:65" s="1" customFormat="1">
      <c r="B171" s="27"/>
      <c r="D171" s="137" t="s">
        <v>135</v>
      </c>
      <c r="F171" s="138" t="s">
        <v>261</v>
      </c>
      <c r="L171" s="27"/>
      <c r="M171" s="136"/>
      <c r="T171" s="47"/>
      <c r="AT171" s="15" t="s">
        <v>135</v>
      </c>
      <c r="AU171" s="15" t="s">
        <v>74</v>
      </c>
    </row>
    <row r="172" spans="2:65" s="1" customFormat="1" ht="24.2" customHeight="1">
      <c r="B172" s="121"/>
      <c r="C172" s="122" t="s">
        <v>262</v>
      </c>
      <c r="D172" s="122" t="s">
        <v>126</v>
      </c>
      <c r="E172" s="123" t="s">
        <v>263</v>
      </c>
      <c r="F172" s="124" t="s">
        <v>264</v>
      </c>
      <c r="G172" s="125" t="s">
        <v>265</v>
      </c>
      <c r="H172" s="126">
        <v>50</v>
      </c>
      <c r="I172" s="127">
        <v>86</v>
      </c>
      <c r="J172" s="127">
        <f>ROUND(I172*H172,2)</f>
        <v>4300</v>
      </c>
      <c r="K172" s="124" t="s">
        <v>130</v>
      </c>
      <c r="L172" s="27"/>
      <c r="M172" s="128" t="s">
        <v>3</v>
      </c>
      <c r="N172" s="129" t="s">
        <v>36</v>
      </c>
      <c r="O172" s="130">
        <v>0.184</v>
      </c>
      <c r="P172" s="130">
        <f>O172*H172</f>
        <v>9.1999999999999993</v>
      </c>
      <c r="Q172" s="130">
        <v>3.0000000000000001E-5</v>
      </c>
      <c r="R172" s="130">
        <f>Q172*H172</f>
        <v>1.5E-3</v>
      </c>
      <c r="S172" s="130">
        <v>0</v>
      </c>
      <c r="T172" s="131">
        <f>S172*H172</f>
        <v>0</v>
      </c>
      <c r="AR172" s="132" t="s">
        <v>131</v>
      </c>
      <c r="AT172" s="132" t="s">
        <v>126</v>
      </c>
      <c r="AU172" s="132" t="s">
        <v>74</v>
      </c>
      <c r="AY172" s="15" t="s">
        <v>124</v>
      </c>
      <c r="BE172" s="133">
        <f>IF(N172="základní",J172,0)</f>
        <v>4300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72</v>
      </c>
      <c r="BK172" s="133">
        <f>ROUND(I172*H172,2)</f>
        <v>4300</v>
      </c>
      <c r="BL172" s="15" t="s">
        <v>131</v>
      </c>
      <c r="BM172" s="132" t="s">
        <v>266</v>
      </c>
    </row>
    <row r="173" spans="2:65" s="1" customFormat="1" ht="19.5">
      <c r="B173" s="27"/>
      <c r="D173" s="134" t="s">
        <v>133</v>
      </c>
      <c r="F173" s="135" t="s">
        <v>267</v>
      </c>
      <c r="L173" s="27"/>
      <c r="M173" s="136"/>
      <c r="T173" s="47"/>
      <c r="AT173" s="15" t="s">
        <v>133</v>
      </c>
      <c r="AU173" s="15" t="s">
        <v>74</v>
      </c>
    </row>
    <row r="174" spans="2:65" s="1" customFormat="1">
      <c r="B174" s="27"/>
      <c r="D174" s="137" t="s">
        <v>135</v>
      </c>
      <c r="F174" s="138" t="s">
        <v>268</v>
      </c>
      <c r="L174" s="27"/>
      <c r="M174" s="136"/>
      <c r="T174" s="47"/>
      <c r="AT174" s="15" t="s">
        <v>135</v>
      </c>
      <c r="AU174" s="15" t="s">
        <v>74</v>
      </c>
    </row>
    <row r="175" spans="2:65" s="1" customFormat="1" ht="24.2" customHeight="1">
      <c r="B175" s="121"/>
      <c r="C175" s="122" t="s">
        <v>269</v>
      </c>
      <c r="D175" s="122" t="s">
        <v>126</v>
      </c>
      <c r="E175" s="123" t="s">
        <v>270</v>
      </c>
      <c r="F175" s="124" t="s">
        <v>271</v>
      </c>
      <c r="G175" s="125" t="s">
        <v>265</v>
      </c>
      <c r="H175" s="126">
        <v>10</v>
      </c>
      <c r="I175" s="127">
        <v>214</v>
      </c>
      <c r="J175" s="127">
        <f>ROUND(I175*H175,2)</f>
        <v>2140</v>
      </c>
      <c r="K175" s="124" t="s">
        <v>130</v>
      </c>
      <c r="L175" s="27"/>
      <c r="M175" s="128" t="s">
        <v>3</v>
      </c>
      <c r="N175" s="129" t="s">
        <v>36</v>
      </c>
      <c r="O175" s="130">
        <v>0.35799999999999998</v>
      </c>
      <c r="P175" s="130">
        <f>O175*H175</f>
        <v>3.58</v>
      </c>
      <c r="Q175" s="130">
        <v>8.0000000000000007E-5</v>
      </c>
      <c r="R175" s="130">
        <f>Q175*H175</f>
        <v>8.0000000000000004E-4</v>
      </c>
      <c r="S175" s="130">
        <v>0</v>
      </c>
      <c r="T175" s="131">
        <f>S175*H175</f>
        <v>0</v>
      </c>
      <c r="AR175" s="132" t="s">
        <v>131</v>
      </c>
      <c r="AT175" s="132" t="s">
        <v>126</v>
      </c>
      <c r="AU175" s="132" t="s">
        <v>74</v>
      </c>
      <c r="AY175" s="15" t="s">
        <v>124</v>
      </c>
      <c r="BE175" s="133">
        <f>IF(N175="základní",J175,0)</f>
        <v>2140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5" t="s">
        <v>72</v>
      </c>
      <c r="BK175" s="133">
        <f>ROUND(I175*H175,2)</f>
        <v>2140</v>
      </c>
      <c r="BL175" s="15" t="s">
        <v>131</v>
      </c>
      <c r="BM175" s="132" t="s">
        <v>272</v>
      </c>
    </row>
    <row r="176" spans="2:65" s="1" customFormat="1" ht="19.5">
      <c r="B176" s="27"/>
      <c r="D176" s="134" t="s">
        <v>133</v>
      </c>
      <c r="F176" s="135" t="s">
        <v>273</v>
      </c>
      <c r="L176" s="27"/>
      <c r="M176" s="136"/>
      <c r="T176" s="47"/>
      <c r="AT176" s="15" t="s">
        <v>133</v>
      </c>
      <c r="AU176" s="15" t="s">
        <v>74</v>
      </c>
    </row>
    <row r="177" spans="2:65" s="1" customFormat="1">
      <c r="B177" s="27"/>
      <c r="D177" s="137" t="s">
        <v>135</v>
      </c>
      <c r="F177" s="138" t="s">
        <v>274</v>
      </c>
      <c r="L177" s="27"/>
      <c r="M177" s="136"/>
      <c r="T177" s="47"/>
      <c r="AT177" s="15" t="s">
        <v>135</v>
      </c>
      <c r="AU177" s="15" t="s">
        <v>74</v>
      </c>
    </row>
    <row r="178" spans="2:65" s="1" customFormat="1" ht="24.2" customHeight="1">
      <c r="B178" s="121"/>
      <c r="C178" s="122" t="s">
        <v>275</v>
      </c>
      <c r="D178" s="122" t="s">
        <v>126</v>
      </c>
      <c r="E178" s="123" t="s">
        <v>276</v>
      </c>
      <c r="F178" s="124" t="s">
        <v>277</v>
      </c>
      <c r="G178" s="125" t="s">
        <v>278</v>
      </c>
      <c r="H178" s="126">
        <v>5</v>
      </c>
      <c r="I178" s="127">
        <v>49.3</v>
      </c>
      <c r="J178" s="127">
        <f>ROUND(I178*H178,2)</f>
        <v>246.5</v>
      </c>
      <c r="K178" s="124" t="s">
        <v>130</v>
      </c>
      <c r="L178" s="27"/>
      <c r="M178" s="128" t="s">
        <v>3</v>
      </c>
      <c r="N178" s="129" t="s">
        <v>36</v>
      </c>
      <c r="O178" s="130">
        <v>0</v>
      </c>
      <c r="P178" s="130">
        <f>O178*H178</f>
        <v>0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32" t="s">
        <v>131</v>
      </c>
      <c r="AT178" s="132" t="s">
        <v>126</v>
      </c>
      <c r="AU178" s="132" t="s">
        <v>74</v>
      </c>
      <c r="AY178" s="15" t="s">
        <v>124</v>
      </c>
      <c r="BE178" s="133">
        <f>IF(N178="základní",J178,0)</f>
        <v>246.5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72</v>
      </c>
      <c r="BK178" s="133">
        <f>ROUND(I178*H178,2)</f>
        <v>246.5</v>
      </c>
      <c r="BL178" s="15" t="s">
        <v>131</v>
      </c>
      <c r="BM178" s="132" t="s">
        <v>279</v>
      </c>
    </row>
    <row r="179" spans="2:65" s="1" customFormat="1" ht="19.5">
      <c r="B179" s="27"/>
      <c r="D179" s="134" t="s">
        <v>133</v>
      </c>
      <c r="F179" s="135" t="s">
        <v>280</v>
      </c>
      <c r="L179" s="27"/>
      <c r="M179" s="136"/>
      <c r="T179" s="47"/>
      <c r="AT179" s="15" t="s">
        <v>133</v>
      </c>
      <c r="AU179" s="15" t="s">
        <v>74</v>
      </c>
    </row>
    <row r="180" spans="2:65" s="1" customFormat="1">
      <c r="B180" s="27"/>
      <c r="D180" s="137" t="s">
        <v>135</v>
      </c>
      <c r="F180" s="138" t="s">
        <v>281</v>
      </c>
      <c r="L180" s="27"/>
      <c r="M180" s="136"/>
      <c r="T180" s="47"/>
      <c r="AT180" s="15" t="s">
        <v>135</v>
      </c>
      <c r="AU180" s="15" t="s">
        <v>74</v>
      </c>
    </row>
    <row r="181" spans="2:65" s="1" customFormat="1" ht="24.2" customHeight="1">
      <c r="B181" s="121"/>
      <c r="C181" s="122" t="s">
        <v>282</v>
      </c>
      <c r="D181" s="122" t="s">
        <v>126</v>
      </c>
      <c r="E181" s="123" t="s">
        <v>283</v>
      </c>
      <c r="F181" s="124" t="s">
        <v>284</v>
      </c>
      <c r="G181" s="125" t="s">
        <v>252</v>
      </c>
      <c r="H181" s="126">
        <v>30</v>
      </c>
      <c r="I181" s="127">
        <v>305</v>
      </c>
      <c r="J181" s="127">
        <f>ROUND(I181*H181,2)</f>
        <v>9150</v>
      </c>
      <c r="K181" s="124" t="s">
        <v>130</v>
      </c>
      <c r="L181" s="27"/>
      <c r="M181" s="128" t="s">
        <v>3</v>
      </c>
      <c r="N181" s="129" t="s">
        <v>36</v>
      </c>
      <c r="O181" s="130">
        <v>0.54700000000000004</v>
      </c>
      <c r="P181" s="130">
        <f>O181*H181</f>
        <v>16.41</v>
      </c>
      <c r="Q181" s="130">
        <v>3.6900000000000002E-2</v>
      </c>
      <c r="R181" s="130">
        <f>Q181*H181</f>
        <v>1.107</v>
      </c>
      <c r="S181" s="130">
        <v>0</v>
      </c>
      <c r="T181" s="131">
        <f>S181*H181</f>
        <v>0</v>
      </c>
      <c r="AR181" s="132" t="s">
        <v>131</v>
      </c>
      <c r="AT181" s="132" t="s">
        <v>126</v>
      </c>
      <c r="AU181" s="132" t="s">
        <v>74</v>
      </c>
      <c r="AY181" s="15" t="s">
        <v>124</v>
      </c>
      <c r="BE181" s="133">
        <f>IF(N181="základní",J181,0)</f>
        <v>9150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15" t="s">
        <v>72</v>
      </c>
      <c r="BK181" s="133">
        <f>ROUND(I181*H181,2)</f>
        <v>9150</v>
      </c>
      <c r="BL181" s="15" t="s">
        <v>131</v>
      </c>
      <c r="BM181" s="132" t="s">
        <v>285</v>
      </c>
    </row>
    <row r="182" spans="2:65" s="1" customFormat="1" ht="58.5">
      <c r="B182" s="27"/>
      <c r="D182" s="134" t="s">
        <v>133</v>
      </c>
      <c r="F182" s="135" t="s">
        <v>286</v>
      </c>
      <c r="L182" s="27"/>
      <c r="M182" s="136"/>
      <c r="T182" s="47"/>
      <c r="AT182" s="15" t="s">
        <v>133</v>
      </c>
      <c r="AU182" s="15" t="s">
        <v>74</v>
      </c>
    </row>
    <row r="183" spans="2:65" s="1" customFormat="1">
      <c r="B183" s="27"/>
      <c r="D183" s="137" t="s">
        <v>135</v>
      </c>
      <c r="F183" s="138" t="s">
        <v>287</v>
      </c>
      <c r="L183" s="27"/>
      <c r="M183" s="136"/>
      <c r="T183" s="47"/>
      <c r="AT183" s="15" t="s">
        <v>135</v>
      </c>
      <c r="AU183" s="15" t="s">
        <v>74</v>
      </c>
    </row>
    <row r="184" spans="2:65" s="1" customFormat="1" ht="24.2" customHeight="1">
      <c r="B184" s="121"/>
      <c r="C184" s="122" t="s">
        <v>288</v>
      </c>
      <c r="D184" s="122" t="s">
        <v>126</v>
      </c>
      <c r="E184" s="123" t="s">
        <v>289</v>
      </c>
      <c r="F184" s="124" t="s">
        <v>290</v>
      </c>
      <c r="G184" s="125" t="s">
        <v>252</v>
      </c>
      <c r="H184" s="126">
        <v>20</v>
      </c>
      <c r="I184" s="127">
        <v>415</v>
      </c>
      <c r="J184" s="127">
        <f>ROUND(I184*H184,2)</f>
        <v>8300</v>
      </c>
      <c r="K184" s="124" t="s">
        <v>130</v>
      </c>
      <c r="L184" s="27"/>
      <c r="M184" s="128" t="s">
        <v>3</v>
      </c>
      <c r="N184" s="129" t="s">
        <v>36</v>
      </c>
      <c r="O184" s="130">
        <v>0.753</v>
      </c>
      <c r="P184" s="130">
        <f>O184*H184</f>
        <v>15.06</v>
      </c>
      <c r="Q184" s="130">
        <v>6.053E-2</v>
      </c>
      <c r="R184" s="130">
        <f>Q184*H184</f>
        <v>1.2105999999999999</v>
      </c>
      <c r="S184" s="130">
        <v>0</v>
      </c>
      <c r="T184" s="131">
        <f>S184*H184</f>
        <v>0</v>
      </c>
      <c r="AR184" s="132" t="s">
        <v>131</v>
      </c>
      <c r="AT184" s="132" t="s">
        <v>126</v>
      </c>
      <c r="AU184" s="132" t="s">
        <v>74</v>
      </c>
      <c r="AY184" s="15" t="s">
        <v>124</v>
      </c>
      <c r="BE184" s="133">
        <f>IF(N184="základní",J184,0)</f>
        <v>8300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5" t="s">
        <v>72</v>
      </c>
      <c r="BK184" s="133">
        <f>ROUND(I184*H184,2)</f>
        <v>8300</v>
      </c>
      <c r="BL184" s="15" t="s">
        <v>131</v>
      </c>
      <c r="BM184" s="132" t="s">
        <v>291</v>
      </c>
    </row>
    <row r="185" spans="2:65" s="1" customFormat="1" ht="58.5">
      <c r="B185" s="27"/>
      <c r="D185" s="134" t="s">
        <v>133</v>
      </c>
      <c r="F185" s="135" t="s">
        <v>292</v>
      </c>
      <c r="L185" s="27"/>
      <c r="M185" s="136"/>
      <c r="T185" s="47"/>
      <c r="AT185" s="15" t="s">
        <v>133</v>
      </c>
      <c r="AU185" s="15" t="s">
        <v>74</v>
      </c>
    </row>
    <row r="186" spans="2:65" s="1" customFormat="1">
      <c r="B186" s="27"/>
      <c r="D186" s="137" t="s">
        <v>135</v>
      </c>
      <c r="F186" s="138" t="s">
        <v>293</v>
      </c>
      <c r="L186" s="27"/>
      <c r="M186" s="136"/>
      <c r="T186" s="47"/>
      <c r="AT186" s="15" t="s">
        <v>135</v>
      </c>
      <c r="AU186" s="15" t="s">
        <v>74</v>
      </c>
    </row>
    <row r="187" spans="2:65" s="1" customFormat="1" ht="24.2" customHeight="1">
      <c r="B187" s="121"/>
      <c r="C187" s="122" t="s">
        <v>294</v>
      </c>
      <c r="D187" s="122" t="s">
        <v>126</v>
      </c>
      <c r="E187" s="123" t="s">
        <v>295</v>
      </c>
      <c r="F187" s="124" t="s">
        <v>296</v>
      </c>
      <c r="G187" s="125" t="s">
        <v>129</v>
      </c>
      <c r="H187" s="126">
        <v>5</v>
      </c>
      <c r="I187" s="127">
        <v>279</v>
      </c>
      <c r="J187" s="127">
        <f>ROUND(I187*H187,2)</f>
        <v>1395</v>
      </c>
      <c r="K187" s="124" t="s">
        <v>130</v>
      </c>
      <c r="L187" s="27"/>
      <c r="M187" s="128" t="s">
        <v>3</v>
      </c>
      <c r="N187" s="129" t="s">
        <v>36</v>
      </c>
      <c r="O187" s="130">
        <v>0.123</v>
      </c>
      <c r="P187" s="130">
        <f>O187*H187</f>
        <v>0.61499999999999999</v>
      </c>
      <c r="Q187" s="130">
        <v>1.7129999999999999E-2</v>
      </c>
      <c r="R187" s="130">
        <f>Q187*H187</f>
        <v>8.5650000000000004E-2</v>
      </c>
      <c r="S187" s="130">
        <v>0</v>
      </c>
      <c r="T187" s="131">
        <f>S187*H187</f>
        <v>0</v>
      </c>
      <c r="AR187" s="132" t="s">
        <v>131</v>
      </c>
      <c r="AT187" s="132" t="s">
        <v>126</v>
      </c>
      <c r="AU187" s="132" t="s">
        <v>74</v>
      </c>
      <c r="AY187" s="15" t="s">
        <v>124</v>
      </c>
      <c r="BE187" s="133">
        <f>IF(N187="základní",J187,0)</f>
        <v>1395</v>
      </c>
      <c r="BF187" s="133">
        <f>IF(N187="snížená",J187,0)</f>
        <v>0</v>
      </c>
      <c r="BG187" s="133">
        <f>IF(N187="zákl. přenesená",J187,0)</f>
        <v>0</v>
      </c>
      <c r="BH187" s="133">
        <f>IF(N187="sníž. přenesená",J187,0)</f>
        <v>0</v>
      </c>
      <c r="BI187" s="133">
        <f>IF(N187="nulová",J187,0)</f>
        <v>0</v>
      </c>
      <c r="BJ187" s="15" t="s">
        <v>72</v>
      </c>
      <c r="BK187" s="133">
        <f>ROUND(I187*H187,2)</f>
        <v>1395</v>
      </c>
      <c r="BL187" s="15" t="s">
        <v>131</v>
      </c>
      <c r="BM187" s="132" t="s">
        <v>297</v>
      </c>
    </row>
    <row r="188" spans="2:65" s="1" customFormat="1" ht="19.5">
      <c r="B188" s="27"/>
      <c r="D188" s="134" t="s">
        <v>133</v>
      </c>
      <c r="F188" s="135" t="s">
        <v>298</v>
      </c>
      <c r="L188" s="27"/>
      <c r="M188" s="136"/>
      <c r="T188" s="47"/>
      <c r="AT188" s="15" t="s">
        <v>133</v>
      </c>
      <c r="AU188" s="15" t="s">
        <v>74</v>
      </c>
    </row>
    <row r="189" spans="2:65" s="1" customFormat="1">
      <c r="B189" s="27"/>
      <c r="D189" s="137" t="s">
        <v>135</v>
      </c>
      <c r="F189" s="138" t="s">
        <v>299</v>
      </c>
      <c r="L189" s="27"/>
      <c r="M189" s="136"/>
      <c r="T189" s="47"/>
      <c r="AT189" s="15" t="s">
        <v>135</v>
      </c>
      <c r="AU189" s="15" t="s">
        <v>74</v>
      </c>
    </row>
    <row r="190" spans="2:65" s="1" customFormat="1" ht="24.2" customHeight="1">
      <c r="B190" s="121"/>
      <c r="C190" s="122" t="s">
        <v>300</v>
      </c>
      <c r="D190" s="122" t="s">
        <v>126</v>
      </c>
      <c r="E190" s="123" t="s">
        <v>301</v>
      </c>
      <c r="F190" s="124" t="s">
        <v>302</v>
      </c>
      <c r="G190" s="125" t="s">
        <v>129</v>
      </c>
      <c r="H190" s="126">
        <v>5</v>
      </c>
      <c r="I190" s="127">
        <v>40.4</v>
      </c>
      <c r="J190" s="127">
        <f>ROUND(I190*H190,2)</f>
        <v>202</v>
      </c>
      <c r="K190" s="124" t="s">
        <v>130</v>
      </c>
      <c r="L190" s="27"/>
      <c r="M190" s="128" t="s">
        <v>3</v>
      </c>
      <c r="N190" s="129" t="s">
        <v>36</v>
      </c>
      <c r="O190" s="130">
        <v>0.12</v>
      </c>
      <c r="P190" s="130">
        <f>O190*H190</f>
        <v>0.6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131</v>
      </c>
      <c r="AT190" s="132" t="s">
        <v>126</v>
      </c>
      <c r="AU190" s="132" t="s">
        <v>74</v>
      </c>
      <c r="AY190" s="15" t="s">
        <v>124</v>
      </c>
      <c r="BE190" s="133">
        <f>IF(N190="základní",J190,0)</f>
        <v>202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72</v>
      </c>
      <c r="BK190" s="133">
        <f>ROUND(I190*H190,2)</f>
        <v>202</v>
      </c>
      <c r="BL190" s="15" t="s">
        <v>131</v>
      </c>
      <c r="BM190" s="132" t="s">
        <v>303</v>
      </c>
    </row>
    <row r="191" spans="2:65" s="1" customFormat="1" ht="19.5">
      <c r="B191" s="27"/>
      <c r="D191" s="134" t="s">
        <v>133</v>
      </c>
      <c r="F191" s="135" t="s">
        <v>304</v>
      </c>
      <c r="L191" s="27"/>
      <c r="M191" s="136"/>
      <c r="T191" s="47"/>
      <c r="AT191" s="15" t="s">
        <v>133</v>
      </c>
      <c r="AU191" s="15" t="s">
        <v>74</v>
      </c>
    </row>
    <row r="192" spans="2:65" s="1" customFormat="1">
      <c r="B192" s="27"/>
      <c r="D192" s="137" t="s">
        <v>135</v>
      </c>
      <c r="F192" s="138" t="s">
        <v>305</v>
      </c>
      <c r="L192" s="27"/>
      <c r="M192" s="136"/>
      <c r="T192" s="47"/>
      <c r="AT192" s="15" t="s">
        <v>135</v>
      </c>
      <c r="AU192" s="15" t="s">
        <v>74</v>
      </c>
    </row>
    <row r="193" spans="2:65" s="1" customFormat="1" ht="24.2" customHeight="1">
      <c r="B193" s="121"/>
      <c r="C193" s="122" t="s">
        <v>306</v>
      </c>
      <c r="D193" s="122" t="s">
        <v>126</v>
      </c>
      <c r="E193" s="123" t="s">
        <v>307</v>
      </c>
      <c r="F193" s="124" t="s">
        <v>308</v>
      </c>
      <c r="G193" s="125" t="s">
        <v>252</v>
      </c>
      <c r="H193" s="126">
        <v>20</v>
      </c>
      <c r="I193" s="127">
        <v>81</v>
      </c>
      <c r="J193" s="127">
        <f>ROUND(I193*H193,2)</f>
        <v>1620</v>
      </c>
      <c r="K193" s="124" t="s">
        <v>130</v>
      </c>
      <c r="L193" s="27"/>
      <c r="M193" s="128" t="s">
        <v>3</v>
      </c>
      <c r="N193" s="129" t="s">
        <v>36</v>
      </c>
      <c r="O193" s="130">
        <v>0.115</v>
      </c>
      <c r="P193" s="130">
        <f>O193*H193</f>
        <v>2.3000000000000003</v>
      </c>
      <c r="Q193" s="130">
        <v>1.3999999999999999E-4</v>
      </c>
      <c r="R193" s="130">
        <f>Q193*H193</f>
        <v>2.7999999999999995E-3</v>
      </c>
      <c r="S193" s="130">
        <v>0</v>
      </c>
      <c r="T193" s="131">
        <f>S193*H193</f>
        <v>0</v>
      </c>
      <c r="AR193" s="132" t="s">
        <v>131</v>
      </c>
      <c r="AT193" s="132" t="s">
        <v>126</v>
      </c>
      <c r="AU193" s="132" t="s">
        <v>74</v>
      </c>
      <c r="AY193" s="15" t="s">
        <v>124</v>
      </c>
      <c r="BE193" s="133">
        <f>IF(N193="základní",J193,0)</f>
        <v>1620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15" t="s">
        <v>72</v>
      </c>
      <c r="BK193" s="133">
        <f>ROUND(I193*H193,2)</f>
        <v>1620</v>
      </c>
      <c r="BL193" s="15" t="s">
        <v>131</v>
      </c>
      <c r="BM193" s="132" t="s">
        <v>309</v>
      </c>
    </row>
    <row r="194" spans="2:65" s="1" customFormat="1" ht="29.25">
      <c r="B194" s="27"/>
      <c r="D194" s="134" t="s">
        <v>133</v>
      </c>
      <c r="F194" s="135" t="s">
        <v>310</v>
      </c>
      <c r="L194" s="27"/>
      <c r="M194" s="136"/>
      <c r="T194" s="47"/>
      <c r="AT194" s="15" t="s">
        <v>133</v>
      </c>
      <c r="AU194" s="15" t="s">
        <v>74</v>
      </c>
    </row>
    <row r="195" spans="2:65" s="1" customFormat="1">
      <c r="B195" s="27"/>
      <c r="D195" s="137" t="s">
        <v>135</v>
      </c>
      <c r="F195" s="138" t="s">
        <v>311</v>
      </c>
      <c r="L195" s="27"/>
      <c r="M195" s="136"/>
      <c r="T195" s="47"/>
      <c r="AT195" s="15" t="s">
        <v>135</v>
      </c>
      <c r="AU195" s="15" t="s">
        <v>74</v>
      </c>
    </row>
    <row r="196" spans="2:65" s="1" customFormat="1" ht="24.2" customHeight="1">
      <c r="B196" s="121"/>
      <c r="C196" s="122" t="s">
        <v>312</v>
      </c>
      <c r="D196" s="122" t="s">
        <v>126</v>
      </c>
      <c r="E196" s="123" t="s">
        <v>313</v>
      </c>
      <c r="F196" s="124" t="s">
        <v>314</v>
      </c>
      <c r="G196" s="125" t="s">
        <v>252</v>
      </c>
      <c r="H196" s="126">
        <v>20</v>
      </c>
      <c r="I196" s="127">
        <v>46.8</v>
      </c>
      <c r="J196" s="127">
        <f>ROUND(I196*H196,2)</f>
        <v>936</v>
      </c>
      <c r="K196" s="124" t="s">
        <v>130</v>
      </c>
      <c r="L196" s="27"/>
      <c r="M196" s="128" t="s">
        <v>3</v>
      </c>
      <c r="N196" s="129" t="s">
        <v>36</v>
      </c>
      <c r="O196" s="130">
        <v>0.08</v>
      </c>
      <c r="P196" s="130">
        <f>O196*H196</f>
        <v>1.6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32" t="s">
        <v>131</v>
      </c>
      <c r="AT196" s="132" t="s">
        <v>126</v>
      </c>
      <c r="AU196" s="132" t="s">
        <v>74</v>
      </c>
      <c r="AY196" s="15" t="s">
        <v>124</v>
      </c>
      <c r="BE196" s="133">
        <f>IF(N196="základní",J196,0)</f>
        <v>936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5" t="s">
        <v>72</v>
      </c>
      <c r="BK196" s="133">
        <f>ROUND(I196*H196,2)</f>
        <v>936</v>
      </c>
      <c r="BL196" s="15" t="s">
        <v>131</v>
      </c>
      <c r="BM196" s="132" t="s">
        <v>315</v>
      </c>
    </row>
    <row r="197" spans="2:65" s="1" customFormat="1" ht="29.25">
      <c r="B197" s="27"/>
      <c r="D197" s="134" t="s">
        <v>133</v>
      </c>
      <c r="F197" s="135" t="s">
        <v>316</v>
      </c>
      <c r="L197" s="27"/>
      <c r="M197" s="136"/>
      <c r="T197" s="47"/>
      <c r="AT197" s="15" t="s">
        <v>133</v>
      </c>
      <c r="AU197" s="15" t="s">
        <v>74</v>
      </c>
    </row>
    <row r="198" spans="2:65" s="1" customFormat="1">
      <c r="B198" s="27"/>
      <c r="D198" s="137" t="s">
        <v>135</v>
      </c>
      <c r="F198" s="138" t="s">
        <v>317</v>
      </c>
      <c r="L198" s="27"/>
      <c r="M198" s="136"/>
      <c r="T198" s="47"/>
      <c r="AT198" s="15" t="s">
        <v>135</v>
      </c>
      <c r="AU198" s="15" t="s">
        <v>74</v>
      </c>
    </row>
    <row r="199" spans="2:65" s="1" customFormat="1" ht="33" customHeight="1">
      <c r="B199" s="121"/>
      <c r="C199" s="122" t="s">
        <v>318</v>
      </c>
      <c r="D199" s="122" t="s">
        <v>126</v>
      </c>
      <c r="E199" s="123" t="s">
        <v>319</v>
      </c>
      <c r="F199" s="124" t="s">
        <v>320</v>
      </c>
      <c r="G199" s="125" t="s">
        <v>252</v>
      </c>
      <c r="H199" s="126">
        <v>30</v>
      </c>
      <c r="I199" s="127">
        <v>80.900000000000006</v>
      </c>
      <c r="J199" s="127">
        <f>ROUND(I199*H199,2)</f>
        <v>2427</v>
      </c>
      <c r="K199" s="124" t="s">
        <v>130</v>
      </c>
      <c r="L199" s="27"/>
      <c r="M199" s="128" t="s">
        <v>3</v>
      </c>
      <c r="N199" s="129" t="s">
        <v>36</v>
      </c>
      <c r="O199" s="130">
        <v>0.121</v>
      </c>
      <c r="P199" s="130">
        <f>O199*H199</f>
        <v>3.63</v>
      </c>
      <c r="Q199" s="130">
        <v>1.4999999999999999E-4</v>
      </c>
      <c r="R199" s="130">
        <f>Q199*H199</f>
        <v>4.4999999999999997E-3</v>
      </c>
      <c r="S199" s="130">
        <v>0</v>
      </c>
      <c r="T199" s="131">
        <f>S199*H199</f>
        <v>0</v>
      </c>
      <c r="AR199" s="132" t="s">
        <v>131</v>
      </c>
      <c r="AT199" s="132" t="s">
        <v>126</v>
      </c>
      <c r="AU199" s="132" t="s">
        <v>74</v>
      </c>
      <c r="AY199" s="15" t="s">
        <v>124</v>
      </c>
      <c r="BE199" s="133">
        <f>IF(N199="základní",J199,0)</f>
        <v>2427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15" t="s">
        <v>72</v>
      </c>
      <c r="BK199" s="133">
        <f>ROUND(I199*H199,2)</f>
        <v>2427</v>
      </c>
      <c r="BL199" s="15" t="s">
        <v>131</v>
      </c>
      <c r="BM199" s="132" t="s">
        <v>321</v>
      </c>
    </row>
    <row r="200" spans="2:65" s="1" customFormat="1" ht="19.5">
      <c r="B200" s="27"/>
      <c r="D200" s="134" t="s">
        <v>133</v>
      </c>
      <c r="F200" s="135" t="s">
        <v>322</v>
      </c>
      <c r="L200" s="27"/>
      <c r="M200" s="136"/>
      <c r="T200" s="47"/>
      <c r="AT200" s="15" t="s">
        <v>133</v>
      </c>
      <c r="AU200" s="15" t="s">
        <v>74</v>
      </c>
    </row>
    <row r="201" spans="2:65" s="1" customFormat="1">
      <c r="B201" s="27"/>
      <c r="D201" s="137" t="s">
        <v>135</v>
      </c>
      <c r="F201" s="138" t="s">
        <v>323</v>
      </c>
      <c r="L201" s="27"/>
      <c r="M201" s="136"/>
      <c r="T201" s="47"/>
      <c r="AT201" s="15" t="s">
        <v>135</v>
      </c>
      <c r="AU201" s="15" t="s">
        <v>74</v>
      </c>
    </row>
    <row r="202" spans="2:65" s="1" customFormat="1" ht="33" customHeight="1">
      <c r="B202" s="121"/>
      <c r="C202" s="122" t="s">
        <v>324</v>
      </c>
      <c r="D202" s="122" t="s">
        <v>126</v>
      </c>
      <c r="E202" s="123" t="s">
        <v>325</v>
      </c>
      <c r="F202" s="124" t="s">
        <v>326</v>
      </c>
      <c r="G202" s="125" t="s">
        <v>252</v>
      </c>
      <c r="H202" s="126">
        <v>30</v>
      </c>
      <c r="I202" s="127">
        <v>55.5</v>
      </c>
      <c r="J202" s="127">
        <f>ROUND(I202*H202,2)</f>
        <v>1665</v>
      </c>
      <c r="K202" s="124" t="s">
        <v>130</v>
      </c>
      <c r="L202" s="27"/>
      <c r="M202" s="128" t="s">
        <v>3</v>
      </c>
      <c r="N202" s="129" t="s">
        <v>36</v>
      </c>
      <c r="O202" s="130">
        <v>9.0999999999999998E-2</v>
      </c>
      <c r="P202" s="130">
        <f>O202*H202</f>
        <v>2.73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131</v>
      </c>
      <c r="AT202" s="132" t="s">
        <v>126</v>
      </c>
      <c r="AU202" s="132" t="s">
        <v>74</v>
      </c>
      <c r="AY202" s="15" t="s">
        <v>124</v>
      </c>
      <c r="BE202" s="133">
        <f>IF(N202="základní",J202,0)</f>
        <v>1665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72</v>
      </c>
      <c r="BK202" s="133">
        <f>ROUND(I202*H202,2)</f>
        <v>1665</v>
      </c>
      <c r="BL202" s="15" t="s">
        <v>131</v>
      </c>
      <c r="BM202" s="132" t="s">
        <v>327</v>
      </c>
    </row>
    <row r="203" spans="2:65" s="1" customFormat="1" ht="29.25">
      <c r="B203" s="27"/>
      <c r="D203" s="134" t="s">
        <v>133</v>
      </c>
      <c r="F203" s="135" t="s">
        <v>328</v>
      </c>
      <c r="L203" s="27"/>
      <c r="M203" s="136"/>
      <c r="T203" s="47"/>
      <c r="AT203" s="15" t="s">
        <v>133</v>
      </c>
      <c r="AU203" s="15" t="s">
        <v>74</v>
      </c>
    </row>
    <row r="204" spans="2:65" s="1" customFormat="1">
      <c r="B204" s="27"/>
      <c r="D204" s="137" t="s">
        <v>135</v>
      </c>
      <c r="F204" s="138" t="s">
        <v>329</v>
      </c>
      <c r="L204" s="27"/>
      <c r="M204" s="136"/>
      <c r="T204" s="47"/>
      <c r="AT204" s="15" t="s">
        <v>135</v>
      </c>
      <c r="AU204" s="15" t="s">
        <v>74</v>
      </c>
    </row>
    <row r="205" spans="2:65" s="1" customFormat="1" ht="16.5" customHeight="1">
      <c r="B205" s="121"/>
      <c r="C205" s="122" t="s">
        <v>330</v>
      </c>
      <c r="D205" s="122" t="s">
        <v>126</v>
      </c>
      <c r="E205" s="123" t="s">
        <v>331</v>
      </c>
      <c r="F205" s="124" t="s">
        <v>332</v>
      </c>
      <c r="G205" s="125" t="s">
        <v>129</v>
      </c>
      <c r="H205" s="126">
        <v>10</v>
      </c>
      <c r="I205" s="127">
        <v>186</v>
      </c>
      <c r="J205" s="127">
        <f>ROUND(I205*H205,2)</f>
        <v>1860</v>
      </c>
      <c r="K205" s="124" t="s">
        <v>130</v>
      </c>
      <c r="L205" s="27"/>
      <c r="M205" s="128" t="s">
        <v>3</v>
      </c>
      <c r="N205" s="129" t="s">
        <v>36</v>
      </c>
      <c r="O205" s="130">
        <v>0.55100000000000005</v>
      </c>
      <c r="P205" s="130">
        <f>O205*H205</f>
        <v>5.5100000000000007</v>
      </c>
      <c r="Q205" s="130">
        <v>0</v>
      </c>
      <c r="R205" s="130">
        <f>Q205*H205</f>
        <v>0</v>
      </c>
      <c r="S205" s="130">
        <v>0</v>
      </c>
      <c r="T205" s="131">
        <f>S205*H205</f>
        <v>0</v>
      </c>
      <c r="AR205" s="132" t="s">
        <v>131</v>
      </c>
      <c r="AT205" s="132" t="s">
        <v>126</v>
      </c>
      <c r="AU205" s="132" t="s">
        <v>74</v>
      </c>
      <c r="AY205" s="15" t="s">
        <v>124</v>
      </c>
      <c r="BE205" s="133">
        <f>IF(N205="základní",J205,0)</f>
        <v>1860</v>
      </c>
      <c r="BF205" s="133">
        <f>IF(N205="snížená",J205,0)</f>
        <v>0</v>
      </c>
      <c r="BG205" s="133">
        <f>IF(N205="zákl. přenesená",J205,0)</f>
        <v>0</v>
      </c>
      <c r="BH205" s="133">
        <f>IF(N205="sníž. přenesená",J205,0)</f>
        <v>0</v>
      </c>
      <c r="BI205" s="133">
        <f>IF(N205="nulová",J205,0)</f>
        <v>0</v>
      </c>
      <c r="BJ205" s="15" t="s">
        <v>72</v>
      </c>
      <c r="BK205" s="133">
        <f>ROUND(I205*H205,2)</f>
        <v>1860</v>
      </c>
      <c r="BL205" s="15" t="s">
        <v>131</v>
      </c>
      <c r="BM205" s="132" t="s">
        <v>333</v>
      </c>
    </row>
    <row r="206" spans="2:65" s="1" customFormat="1">
      <c r="B206" s="27"/>
      <c r="D206" s="134" t="s">
        <v>133</v>
      </c>
      <c r="F206" s="135" t="s">
        <v>334</v>
      </c>
      <c r="L206" s="27"/>
      <c r="M206" s="136"/>
      <c r="T206" s="47"/>
      <c r="AT206" s="15" t="s">
        <v>133</v>
      </c>
      <c r="AU206" s="15" t="s">
        <v>74</v>
      </c>
    </row>
    <row r="207" spans="2:65" s="1" customFormat="1">
      <c r="B207" s="27"/>
      <c r="D207" s="137" t="s">
        <v>135</v>
      </c>
      <c r="F207" s="138" t="s">
        <v>335</v>
      </c>
      <c r="L207" s="27"/>
      <c r="M207" s="136"/>
      <c r="T207" s="47"/>
      <c r="AT207" s="15" t="s">
        <v>135</v>
      </c>
      <c r="AU207" s="15" t="s">
        <v>74</v>
      </c>
    </row>
    <row r="208" spans="2:65" s="1" customFormat="1" ht="24.2" customHeight="1">
      <c r="B208" s="121"/>
      <c r="C208" s="122" t="s">
        <v>336</v>
      </c>
      <c r="D208" s="122" t="s">
        <v>126</v>
      </c>
      <c r="E208" s="123" t="s">
        <v>337</v>
      </c>
      <c r="F208" s="124" t="s">
        <v>338</v>
      </c>
      <c r="G208" s="125" t="s">
        <v>129</v>
      </c>
      <c r="H208" s="126">
        <v>50</v>
      </c>
      <c r="I208" s="127">
        <v>60.3</v>
      </c>
      <c r="J208" s="127">
        <f>ROUND(I208*H208,2)</f>
        <v>3015</v>
      </c>
      <c r="K208" s="124" t="s">
        <v>130</v>
      </c>
      <c r="L208" s="27"/>
      <c r="M208" s="128" t="s">
        <v>3</v>
      </c>
      <c r="N208" s="129" t="s">
        <v>36</v>
      </c>
      <c r="O208" s="130">
        <v>7.5999999999999998E-2</v>
      </c>
      <c r="P208" s="130">
        <f>O208*H208</f>
        <v>3.8</v>
      </c>
      <c r="Q208" s="130">
        <v>0</v>
      </c>
      <c r="R208" s="130">
        <f>Q208*H208</f>
        <v>0</v>
      </c>
      <c r="S208" s="130">
        <v>0</v>
      </c>
      <c r="T208" s="131">
        <f>S208*H208</f>
        <v>0</v>
      </c>
      <c r="AR208" s="132" t="s">
        <v>131</v>
      </c>
      <c r="AT208" s="132" t="s">
        <v>126</v>
      </c>
      <c r="AU208" s="132" t="s">
        <v>74</v>
      </c>
      <c r="AY208" s="15" t="s">
        <v>124</v>
      </c>
      <c r="BE208" s="133">
        <f>IF(N208="základní",J208,0)</f>
        <v>3015</v>
      </c>
      <c r="BF208" s="133">
        <f>IF(N208="snížená",J208,0)</f>
        <v>0</v>
      </c>
      <c r="BG208" s="133">
        <f>IF(N208="zákl. přenesená",J208,0)</f>
        <v>0</v>
      </c>
      <c r="BH208" s="133">
        <f>IF(N208="sníž. přenesená",J208,0)</f>
        <v>0</v>
      </c>
      <c r="BI208" s="133">
        <f>IF(N208="nulová",J208,0)</f>
        <v>0</v>
      </c>
      <c r="BJ208" s="15" t="s">
        <v>72</v>
      </c>
      <c r="BK208" s="133">
        <f>ROUND(I208*H208,2)</f>
        <v>3015</v>
      </c>
      <c r="BL208" s="15" t="s">
        <v>131</v>
      </c>
      <c r="BM208" s="132" t="s">
        <v>339</v>
      </c>
    </row>
    <row r="209" spans="2:65" s="1" customFormat="1" ht="19.5">
      <c r="B209" s="27"/>
      <c r="D209" s="134" t="s">
        <v>133</v>
      </c>
      <c r="F209" s="135" t="s">
        <v>340</v>
      </c>
      <c r="L209" s="27"/>
      <c r="M209" s="136"/>
      <c r="T209" s="47"/>
      <c r="AT209" s="15" t="s">
        <v>133</v>
      </c>
      <c r="AU209" s="15" t="s">
        <v>74</v>
      </c>
    </row>
    <row r="210" spans="2:65" s="1" customFormat="1">
      <c r="B210" s="27"/>
      <c r="D210" s="137" t="s">
        <v>135</v>
      </c>
      <c r="F210" s="138" t="s">
        <v>341</v>
      </c>
      <c r="L210" s="27"/>
      <c r="M210" s="136"/>
      <c r="T210" s="47"/>
      <c r="AT210" s="15" t="s">
        <v>135</v>
      </c>
      <c r="AU210" s="15" t="s">
        <v>74</v>
      </c>
    </row>
    <row r="211" spans="2:65" s="1" customFormat="1" ht="16.5" customHeight="1">
      <c r="B211" s="121"/>
      <c r="C211" s="139" t="s">
        <v>342</v>
      </c>
      <c r="D211" s="139" t="s">
        <v>343</v>
      </c>
      <c r="E211" s="140" t="s">
        <v>344</v>
      </c>
      <c r="F211" s="141" t="s">
        <v>345</v>
      </c>
      <c r="G211" s="142" t="s">
        <v>346</v>
      </c>
      <c r="H211" s="143">
        <v>4</v>
      </c>
      <c r="I211" s="144">
        <v>595</v>
      </c>
      <c r="J211" s="144">
        <f>ROUND(I211*H211,2)</f>
        <v>2380</v>
      </c>
      <c r="K211" s="141" t="s">
        <v>130</v>
      </c>
      <c r="L211" s="145"/>
      <c r="M211" s="146" t="s">
        <v>3</v>
      </c>
      <c r="N211" s="147" t="s">
        <v>36</v>
      </c>
      <c r="O211" s="130">
        <v>0</v>
      </c>
      <c r="P211" s="130">
        <f>O211*H211</f>
        <v>0</v>
      </c>
      <c r="Q211" s="130">
        <v>1</v>
      </c>
      <c r="R211" s="130">
        <f>Q211*H211</f>
        <v>4</v>
      </c>
      <c r="S211" s="130">
        <v>0</v>
      </c>
      <c r="T211" s="131">
        <f>S211*H211</f>
        <v>0</v>
      </c>
      <c r="AR211" s="132" t="s">
        <v>172</v>
      </c>
      <c r="AT211" s="132" t="s">
        <v>343</v>
      </c>
      <c r="AU211" s="132" t="s">
        <v>74</v>
      </c>
      <c r="AY211" s="15" t="s">
        <v>124</v>
      </c>
      <c r="BE211" s="133">
        <f>IF(N211="základní",J211,0)</f>
        <v>2380</v>
      </c>
      <c r="BF211" s="133">
        <f>IF(N211="snížená",J211,0)</f>
        <v>0</v>
      </c>
      <c r="BG211" s="133">
        <f>IF(N211="zákl. přenesená",J211,0)</f>
        <v>0</v>
      </c>
      <c r="BH211" s="133">
        <f>IF(N211="sníž. přenesená",J211,0)</f>
        <v>0</v>
      </c>
      <c r="BI211" s="133">
        <f>IF(N211="nulová",J211,0)</f>
        <v>0</v>
      </c>
      <c r="BJ211" s="15" t="s">
        <v>72</v>
      </c>
      <c r="BK211" s="133">
        <f>ROUND(I211*H211,2)</f>
        <v>2380</v>
      </c>
      <c r="BL211" s="15" t="s">
        <v>131</v>
      </c>
      <c r="BM211" s="132" t="s">
        <v>347</v>
      </c>
    </row>
    <row r="212" spans="2:65" s="1" customFormat="1">
      <c r="B212" s="27"/>
      <c r="D212" s="134" t="s">
        <v>133</v>
      </c>
      <c r="F212" s="135" t="s">
        <v>345</v>
      </c>
      <c r="L212" s="27"/>
      <c r="M212" s="136"/>
      <c r="T212" s="47"/>
      <c r="AT212" s="15" t="s">
        <v>133</v>
      </c>
      <c r="AU212" s="15" t="s">
        <v>74</v>
      </c>
    </row>
    <row r="213" spans="2:65" s="1" customFormat="1" ht="16.5" customHeight="1">
      <c r="B213" s="121"/>
      <c r="C213" s="139" t="s">
        <v>348</v>
      </c>
      <c r="D213" s="139" t="s">
        <v>343</v>
      </c>
      <c r="E213" s="140" t="s">
        <v>349</v>
      </c>
      <c r="F213" s="141" t="s">
        <v>350</v>
      </c>
      <c r="G213" s="142" t="s">
        <v>346</v>
      </c>
      <c r="H213" s="143">
        <v>50</v>
      </c>
      <c r="I213" s="144">
        <v>634</v>
      </c>
      <c r="J213" s="144">
        <f>ROUND(I213*H213,2)</f>
        <v>31700</v>
      </c>
      <c r="K213" s="141" t="s">
        <v>130</v>
      </c>
      <c r="L213" s="145"/>
      <c r="M213" s="146" t="s">
        <v>3</v>
      </c>
      <c r="N213" s="147" t="s">
        <v>36</v>
      </c>
      <c r="O213" s="130">
        <v>0</v>
      </c>
      <c r="P213" s="130">
        <f>O213*H213</f>
        <v>0</v>
      </c>
      <c r="Q213" s="130">
        <v>1</v>
      </c>
      <c r="R213" s="130">
        <f>Q213*H213</f>
        <v>50</v>
      </c>
      <c r="S213" s="130">
        <v>0</v>
      </c>
      <c r="T213" s="131">
        <f>S213*H213</f>
        <v>0</v>
      </c>
      <c r="AR213" s="132" t="s">
        <v>172</v>
      </c>
      <c r="AT213" s="132" t="s">
        <v>343</v>
      </c>
      <c r="AU213" s="132" t="s">
        <v>74</v>
      </c>
      <c r="AY213" s="15" t="s">
        <v>124</v>
      </c>
      <c r="BE213" s="133">
        <f>IF(N213="základní",J213,0)</f>
        <v>31700</v>
      </c>
      <c r="BF213" s="133">
        <f>IF(N213="snížená",J213,0)</f>
        <v>0</v>
      </c>
      <c r="BG213" s="133">
        <f>IF(N213="zákl. přenesená",J213,0)</f>
        <v>0</v>
      </c>
      <c r="BH213" s="133">
        <f>IF(N213="sníž. přenesená",J213,0)</f>
        <v>0</v>
      </c>
      <c r="BI213" s="133">
        <f>IF(N213="nulová",J213,0)</f>
        <v>0</v>
      </c>
      <c r="BJ213" s="15" t="s">
        <v>72</v>
      </c>
      <c r="BK213" s="133">
        <f>ROUND(I213*H213,2)</f>
        <v>31700</v>
      </c>
      <c r="BL213" s="15" t="s">
        <v>131</v>
      </c>
      <c r="BM213" s="132" t="s">
        <v>351</v>
      </c>
    </row>
    <row r="214" spans="2:65" s="1" customFormat="1">
      <c r="B214" s="27"/>
      <c r="D214" s="134" t="s">
        <v>133</v>
      </c>
      <c r="F214" s="135" t="s">
        <v>350</v>
      </c>
      <c r="L214" s="27"/>
      <c r="M214" s="136"/>
      <c r="T214" s="47"/>
      <c r="AT214" s="15" t="s">
        <v>133</v>
      </c>
      <c r="AU214" s="15" t="s">
        <v>74</v>
      </c>
    </row>
    <row r="215" spans="2:65" s="1" customFormat="1" ht="16.5" customHeight="1">
      <c r="B215" s="121"/>
      <c r="C215" s="139" t="s">
        <v>352</v>
      </c>
      <c r="D215" s="139" t="s">
        <v>343</v>
      </c>
      <c r="E215" s="140" t="s">
        <v>353</v>
      </c>
      <c r="F215" s="141" t="s">
        <v>354</v>
      </c>
      <c r="G215" s="142" t="s">
        <v>346</v>
      </c>
      <c r="H215" s="143">
        <v>50</v>
      </c>
      <c r="I215" s="144">
        <v>509</v>
      </c>
      <c r="J215" s="144">
        <f>ROUND(I215*H215,2)</f>
        <v>25450</v>
      </c>
      <c r="K215" s="141" t="s">
        <v>130</v>
      </c>
      <c r="L215" s="145"/>
      <c r="M215" s="146" t="s">
        <v>3</v>
      </c>
      <c r="N215" s="147" t="s">
        <v>36</v>
      </c>
      <c r="O215" s="130">
        <v>0</v>
      </c>
      <c r="P215" s="130">
        <f>O215*H215</f>
        <v>0</v>
      </c>
      <c r="Q215" s="130">
        <v>1</v>
      </c>
      <c r="R215" s="130">
        <f>Q215*H215</f>
        <v>50</v>
      </c>
      <c r="S215" s="130">
        <v>0</v>
      </c>
      <c r="T215" s="131">
        <f>S215*H215</f>
        <v>0</v>
      </c>
      <c r="AR215" s="132" t="s">
        <v>172</v>
      </c>
      <c r="AT215" s="132" t="s">
        <v>343</v>
      </c>
      <c r="AU215" s="132" t="s">
        <v>74</v>
      </c>
      <c r="AY215" s="15" t="s">
        <v>124</v>
      </c>
      <c r="BE215" s="133">
        <f>IF(N215="základní",J215,0)</f>
        <v>25450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5" t="s">
        <v>72</v>
      </c>
      <c r="BK215" s="133">
        <f>ROUND(I215*H215,2)</f>
        <v>25450</v>
      </c>
      <c r="BL215" s="15" t="s">
        <v>131</v>
      </c>
      <c r="BM215" s="132" t="s">
        <v>355</v>
      </c>
    </row>
    <row r="216" spans="2:65" s="1" customFormat="1">
      <c r="B216" s="27"/>
      <c r="D216" s="134" t="s">
        <v>133</v>
      </c>
      <c r="F216" s="135" t="s">
        <v>354</v>
      </c>
      <c r="L216" s="27"/>
      <c r="M216" s="136"/>
      <c r="T216" s="47"/>
      <c r="AT216" s="15" t="s">
        <v>133</v>
      </c>
      <c r="AU216" s="15" t="s">
        <v>74</v>
      </c>
    </row>
    <row r="217" spans="2:65" s="1" customFormat="1" ht="24.2" customHeight="1">
      <c r="B217" s="121"/>
      <c r="C217" s="122" t="s">
        <v>356</v>
      </c>
      <c r="D217" s="122" t="s">
        <v>126</v>
      </c>
      <c r="E217" s="123" t="s">
        <v>357</v>
      </c>
      <c r="F217" s="124" t="s">
        <v>358</v>
      </c>
      <c r="G217" s="125" t="s">
        <v>240</v>
      </c>
      <c r="H217" s="126">
        <v>20</v>
      </c>
      <c r="I217" s="127">
        <v>749</v>
      </c>
      <c r="J217" s="127">
        <f>ROUND(I217*H217,2)</f>
        <v>14980</v>
      </c>
      <c r="K217" s="124" t="s">
        <v>130</v>
      </c>
      <c r="L217" s="27"/>
      <c r="M217" s="128" t="s">
        <v>3</v>
      </c>
      <c r="N217" s="129" t="s">
        <v>36</v>
      </c>
      <c r="O217" s="130">
        <v>2.222</v>
      </c>
      <c r="P217" s="130">
        <f>O217*H217</f>
        <v>44.44</v>
      </c>
      <c r="Q217" s="130">
        <v>0</v>
      </c>
      <c r="R217" s="130">
        <f>Q217*H217</f>
        <v>0</v>
      </c>
      <c r="S217" s="130">
        <v>0</v>
      </c>
      <c r="T217" s="131">
        <f>S217*H217</f>
        <v>0</v>
      </c>
      <c r="AR217" s="132" t="s">
        <v>131</v>
      </c>
      <c r="AT217" s="132" t="s">
        <v>126</v>
      </c>
      <c r="AU217" s="132" t="s">
        <v>74</v>
      </c>
      <c r="AY217" s="15" t="s">
        <v>124</v>
      </c>
      <c r="BE217" s="133">
        <f>IF(N217="základní",J217,0)</f>
        <v>14980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5" t="s">
        <v>72</v>
      </c>
      <c r="BK217" s="133">
        <f>ROUND(I217*H217,2)</f>
        <v>14980</v>
      </c>
      <c r="BL217" s="15" t="s">
        <v>131</v>
      </c>
      <c r="BM217" s="132" t="s">
        <v>359</v>
      </c>
    </row>
    <row r="218" spans="2:65" s="1" customFormat="1" ht="19.5">
      <c r="B218" s="27"/>
      <c r="D218" s="134" t="s">
        <v>133</v>
      </c>
      <c r="F218" s="135" t="s">
        <v>360</v>
      </c>
      <c r="L218" s="27"/>
      <c r="M218" s="136"/>
      <c r="T218" s="47"/>
      <c r="AT218" s="15" t="s">
        <v>133</v>
      </c>
      <c r="AU218" s="15" t="s">
        <v>74</v>
      </c>
    </row>
    <row r="219" spans="2:65" s="1" customFormat="1">
      <c r="B219" s="27"/>
      <c r="D219" s="137" t="s">
        <v>135</v>
      </c>
      <c r="F219" s="138" t="s">
        <v>361</v>
      </c>
      <c r="L219" s="27"/>
      <c r="M219" s="136"/>
      <c r="T219" s="47"/>
      <c r="AT219" s="15" t="s">
        <v>135</v>
      </c>
      <c r="AU219" s="15" t="s">
        <v>74</v>
      </c>
    </row>
    <row r="220" spans="2:65" s="1" customFormat="1" ht="33" customHeight="1">
      <c r="B220" s="121"/>
      <c r="C220" s="122" t="s">
        <v>362</v>
      </c>
      <c r="D220" s="122" t="s">
        <v>126</v>
      </c>
      <c r="E220" s="123" t="s">
        <v>363</v>
      </c>
      <c r="F220" s="124" t="s">
        <v>364</v>
      </c>
      <c r="G220" s="125" t="s">
        <v>240</v>
      </c>
      <c r="H220" s="126">
        <v>19</v>
      </c>
      <c r="I220" s="127">
        <v>169</v>
      </c>
      <c r="J220" s="127">
        <f>ROUND(I220*H220,2)</f>
        <v>3211</v>
      </c>
      <c r="K220" s="124" t="s">
        <v>130</v>
      </c>
      <c r="L220" s="27"/>
      <c r="M220" s="128" t="s">
        <v>3</v>
      </c>
      <c r="N220" s="129" t="s">
        <v>36</v>
      </c>
      <c r="O220" s="130">
        <v>0.27300000000000002</v>
      </c>
      <c r="P220" s="130">
        <f>O220*H220</f>
        <v>5.1870000000000003</v>
      </c>
      <c r="Q220" s="130">
        <v>0</v>
      </c>
      <c r="R220" s="130">
        <f>Q220*H220</f>
        <v>0</v>
      </c>
      <c r="S220" s="130">
        <v>0</v>
      </c>
      <c r="T220" s="131">
        <f>S220*H220</f>
        <v>0</v>
      </c>
      <c r="AR220" s="132" t="s">
        <v>131</v>
      </c>
      <c r="AT220" s="132" t="s">
        <v>126</v>
      </c>
      <c r="AU220" s="132" t="s">
        <v>74</v>
      </c>
      <c r="AY220" s="15" t="s">
        <v>124</v>
      </c>
      <c r="BE220" s="133">
        <f>IF(N220="základní",J220,0)</f>
        <v>3211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5" t="s">
        <v>72</v>
      </c>
      <c r="BK220" s="133">
        <f>ROUND(I220*H220,2)</f>
        <v>3211</v>
      </c>
      <c r="BL220" s="15" t="s">
        <v>131</v>
      </c>
      <c r="BM220" s="132" t="s">
        <v>365</v>
      </c>
    </row>
    <row r="221" spans="2:65" s="1" customFormat="1" ht="19.5">
      <c r="B221" s="27"/>
      <c r="D221" s="134" t="s">
        <v>133</v>
      </c>
      <c r="F221" s="135" t="s">
        <v>366</v>
      </c>
      <c r="L221" s="27"/>
      <c r="M221" s="136"/>
      <c r="T221" s="47"/>
      <c r="AT221" s="15" t="s">
        <v>133</v>
      </c>
      <c r="AU221" s="15" t="s">
        <v>74</v>
      </c>
    </row>
    <row r="222" spans="2:65" s="1" customFormat="1">
      <c r="B222" s="27"/>
      <c r="D222" s="137" t="s">
        <v>135</v>
      </c>
      <c r="F222" s="138" t="s">
        <v>367</v>
      </c>
      <c r="L222" s="27"/>
      <c r="M222" s="136"/>
      <c r="T222" s="47"/>
      <c r="AT222" s="15" t="s">
        <v>135</v>
      </c>
      <c r="AU222" s="15" t="s">
        <v>74</v>
      </c>
    </row>
    <row r="223" spans="2:65" s="1" customFormat="1" ht="33" customHeight="1">
      <c r="B223" s="121"/>
      <c r="C223" s="122" t="s">
        <v>368</v>
      </c>
      <c r="D223" s="122" t="s">
        <v>126</v>
      </c>
      <c r="E223" s="123" t="s">
        <v>369</v>
      </c>
      <c r="F223" s="124" t="s">
        <v>370</v>
      </c>
      <c r="G223" s="125" t="s">
        <v>240</v>
      </c>
      <c r="H223" s="126">
        <v>20</v>
      </c>
      <c r="I223" s="127">
        <v>141</v>
      </c>
      <c r="J223" s="127">
        <f>ROUND(I223*H223,2)</f>
        <v>2820</v>
      </c>
      <c r="K223" s="124" t="s">
        <v>130</v>
      </c>
      <c r="L223" s="27"/>
      <c r="M223" s="128" t="s">
        <v>3</v>
      </c>
      <c r="N223" s="129" t="s">
        <v>36</v>
      </c>
      <c r="O223" s="130">
        <v>0.188</v>
      </c>
      <c r="P223" s="130">
        <f>O223*H223</f>
        <v>3.76</v>
      </c>
      <c r="Q223" s="130">
        <v>0</v>
      </c>
      <c r="R223" s="130">
        <f>Q223*H223</f>
        <v>0</v>
      </c>
      <c r="S223" s="130">
        <v>0</v>
      </c>
      <c r="T223" s="131">
        <f>S223*H223</f>
        <v>0</v>
      </c>
      <c r="AR223" s="132" t="s">
        <v>131</v>
      </c>
      <c r="AT223" s="132" t="s">
        <v>126</v>
      </c>
      <c r="AU223" s="132" t="s">
        <v>74</v>
      </c>
      <c r="AY223" s="15" t="s">
        <v>124</v>
      </c>
      <c r="BE223" s="133">
        <f>IF(N223="základní",J223,0)</f>
        <v>2820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15" t="s">
        <v>72</v>
      </c>
      <c r="BK223" s="133">
        <f>ROUND(I223*H223,2)</f>
        <v>2820</v>
      </c>
      <c r="BL223" s="15" t="s">
        <v>131</v>
      </c>
      <c r="BM223" s="132" t="s">
        <v>371</v>
      </c>
    </row>
    <row r="224" spans="2:65" s="1" customFormat="1" ht="19.5">
      <c r="B224" s="27"/>
      <c r="D224" s="134" t="s">
        <v>133</v>
      </c>
      <c r="F224" s="135" t="s">
        <v>372</v>
      </c>
      <c r="L224" s="27"/>
      <c r="M224" s="136"/>
      <c r="T224" s="47"/>
      <c r="AT224" s="15" t="s">
        <v>133</v>
      </c>
      <c r="AU224" s="15" t="s">
        <v>74</v>
      </c>
    </row>
    <row r="225" spans="2:65" s="1" customFormat="1">
      <c r="B225" s="27"/>
      <c r="D225" s="137" t="s">
        <v>135</v>
      </c>
      <c r="F225" s="138" t="s">
        <v>373</v>
      </c>
      <c r="L225" s="27"/>
      <c r="M225" s="136"/>
      <c r="T225" s="47"/>
      <c r="AT225" s="15" t="s">
        <v>135</v>
      </c>
      <c r="AU225" s="15" t="s">
        <v>74</v>
      </c>
    </row>
    <row r="226" spans="2:65" s="1" customFormat="1" ht="33" customHeight="1">
      <c r="B226" s="121"/>
      <c r="C226" s="122" t="s">
        <v>374</v>
      </c>
      <c r="D226" s="122" t="s">
        <v>126</v>
      </c>
      <c r="E226" s="123" t="s">
        <v>375</v>
      </c>
      <c r="F226" s="124" t="s">
        <v>376</v>
      </c>
      <c r="G226" s="125" t="s">
        <v>240</v>
      </c>
      <c r="H226" s="126">
        <v>40</v>
      </c>
      <c r="I226" s="127">
        <v>124</v>
      </c>
      <c r="J226" s="127">
        <f>ROUND(I226*H226,2)</f>
        <v>4960</v>
      </c>
      <c r="K226" s="124" t="s">
        <v>130</v>
      </c>
      <c r="L226" s="27"/>
      <c r="M226" s="128" t="s">
        <v>3</v>
      </c>
      <c r="N226" s="129" t="s">
        <v>36</v>
      </c>
      <c r="O226" s="130">
        <v>0.152</v>
      </c>
      <c r="P226" s="130">
        <f>O226*H226</f>
        <v>6.08</v>
      </c>
      <c r="Q226" s="130">
        <v>0</v>
      </c>
      <c r="R226" s="130">
        <f>Q226*H226</f>
        <v>0</v>
      </c>
      <c r="S226" s="130">
        <v>0</v>
      </c>
      <c r="T226" s="131">
        <f>S226*H226</f>
        <v>0</v>
      </c>
      <c r="AR226" s="132" t="s">
        <v>131</v>
      </c>
      <c r="AT226" s="132" t="s">
        <v>126</v>
      </c>
      <c r="AU226" s="132" t="s">
        <v>74</v>
      </c>
      <c r="AY226" s="15" t="s">
        <v>124</v>
      </c>
      <c r="BE226" s="133">
        <f>IF(N226="základní",J226,0)</f>
        <v>4960</v>
      </c>
      <c r="BF226" s="133">
        <f>IF(N226="snížená",J226,0)</f>
        <v>0</v>
      </c>
      <c r="BG226" s="133">
        <f>IF(N226="zákl. přenesená",J226,0)</f>
        <v>0</v>
      </c>
      <c r="BH226" s="133">
        <f>IF(N226="sníž. přenesená",J226,0)</f>
        <v>0</v>
      </c>
      <c r="BI226" s="133">
        <f>IF(N226="nulová",J226,0)</f>
        <v>0</v>
      </c>
      <c r="BJ226" s="15" t="s">
        <v>72</v>
      </c>
      <c r="BK226" s="133">
        <f>ROUND(I226*H226,2)</f>
        <v>4960</v>
      </c>
      <c r="BL226" s="15" t="s">
        <v>131</v>
      </c>
      <c r="BM226" s="132" t="s">
        <v>377</v>
      </c>
    </row>
    <row r="227" spans="2:65" s="1" customFormat="1" ht="19.5">
      <c r="B227" s="27"/>
      <c r="D227" s="134" t="s">
        <v>133</v>
      </c>
      <c r="F227" s="135" t="s">
        <v>378</v>
      </c>
      <c r="L227" s="27"/>
      <c r="M227" s="136"/>
      <c r="T227" s="47"/>
      <c r="AT227" s="15" t="s">
        <v>133</v>
      </c>
      <c r="AU227" s="15" t="s">
        <v>74</v>
      </c>
    </row>
    <row r="228" spans="2:65" s="1" customFormat="1">
      <c r="B228" s="27"/>
      <c r="D228" s="137" t="s">
        <v>135</v>
      </c>
      <c r="F228" s="138" t="s">
        <v>379</v>
      </c>
      <c r="L228" s="27"/>
      <c r="M228" s="136"/>
      <c r="T228" s="47"/>
      <c r="AT228" s="15" t="s">
        <v>135</v>
      </c>
      <c r="AU228" s="15" t="s">
        <v>74</v>
      </c>
    </row>
    <row r="229" spans="2:65" s="1" customFormat="1" ht="37.9" customHeight="1">
      <c r="B229" s="121"/>
      <c r="C229" s="122" t="s">
        <v>380</v>
      </c>
      <c r="D229" s="122" t="s">
        <v>126</v>
      </c>
      <c r="E229" s="123" t="s">
        <v>381</v>
      </c>
      <c r="F229" s="124" t="s">
        <v>382</v>
      </c>
      <c r="G229" s="125" t="s">
        <v>240</v>
      </c>
      <c r="H229" s="126">
        <v>10</v>
      </c>
      <c r="I229" s="127">
        <v>1010</v>
      </c>
      <c r="J229" s="127">
        <f>ROUND(I229*H229,2)</f>
        <v>10100</v>
      </c>
      <c r="K229" s="124" t="s">
        <v>130</v>
      </c>
      <c r="L229" s="27"/>
      <c r="M229" s="128" t="s">
        <v>3</v>
      </c>
      <c r="N229" s="129" t="s">
        <v>36</v>
      </c>
      <c r="O229" s="130">
        <v>3.0110000000000001</v>
      </c>
      <c r="P229" s="130">
        <f>O229*H229</f>
        <v>30.11</v>
      </c>
      <c r="Q229" s="130">
        <v>0</v>
      </c>
      <c r="R229" s="130">
        <f>Q229*H229</f>
        <v>0</v>
      </c>
      <c r="S229" s="130">
        <v>0</v>
      </c>
      <c r="T229" s="131">
        <f>S229*H229</f>
        <v>0</v>
      </c>
      <c r="AR229" s="132" t="s">
        <v>131</v>
      </c>
      <c r="AT229" s="132" t="s">
        <v>126</v>
      </c>
      <c r="AU229" s="132" t="s">
        <v>74</v>
      </c>
      <c r="AY229" s="15" t="s">
        <v>124</v>
      </c>
      <c r="BE229" s="133">
        <f>IF(N229="základní",J229,0)</f>
        <v>10100</v>
      </c>
      <c r="BF229" s="133">
        <f>IF(N229="snížená",J229,0)</f>
        <v>0</v>
      </c>
      <c r="BG229" s="133">
        <f>IF(N229="zákl. přenesená",J229,0)</f>
        <v>0</v>
      </c>
      <c r="BH229" s="133">
        <f>IF(N229="sníž. přenesená",J229,0)</f>
        <v>0</v>
      </c>
      <c r="BI229" s="133">
        <f>IF(N229="nulová",J229,0)</f>
        <v>0</v>
      </c>
      <c r="BJ229" s="15" t="s">
        <v>72</v>
      </c>
      <c r="BK229" s="133">
        <f>ROUND(I229*H229,2)</f>
        <v>10100</v>
      </c>
      <c r="BL229" s="15" t="s">
        <v>131</v>
      </c>
      <c r="BM229" s="132" t="s">
        <v>383</v>
      </c>
    </row>
    <row r="230" spans="2:65" s="1" customFormat="1" ht="29.25">
      <c r="B230" s="27"/>
      <c r="D230" s="134" t="s">
        <v>133</v>
      </c>
      <c r="F230" s="135" t="s">
        <v>384</v>
      </c>
      <c r="L230" s="27"/>
      <c r="M230" s="136"/>
      <c r="T230" s="47"/>
      <c r="AT230" s="15" t="s">
        <v>133</v>
      </c>
      <c r="AU230" s="15" t="s">
        <v>74</v>
      </c>
    </row>
    <row r="231" spans="2:65" s="1" customFormat="1">
      <c r="B231" s="27"/>
      <c r="D231" s="137" t="s">
        <v>135</v>
      </c>
      <c r="F231" s="138" t="s">
        <v>385</v>
      </c>
      <c r="L231" s="27"/>
      <c r="M231" s="136"/>
      <c r="T231" s="47"/>
      <c r="AT231" s="15" t="s">
        <v>135</v>
      </c>
      <c r="AU231" s="15" t="s">
        <v>74</v>
      </c>
    </row>
    <row r="232" spans="2:65" s="1" customFormat="1" ht="33" customHeight="1">
      <c r="B232" s="121"/>
      <c r="C232" s="122" t="s">
        <v>386</v>
      </c>
      <c r="D232" s="122" t="s">
        <v>126</v>
      </c>
      <c r="E232" s="123" t="s">
        <v>387</v>
      </c>
      <c r="F232" s="124" t="s">
        <v>388</v>
      </c>
      <c r="G232" s="125" t="s">
        <v>240</v>
      </c>
      <c r="H232" s="126">
        <v>50</v>
      </c>
      <c r="I232" s="127">
        <v>806</v>
      </c>
      <c r="J232" s="127">
        <f>ROUND(I232*H232,2)</f>
        <v>40300</v>
      </c>
      <c r="K232" s="124" t="s">
        <v>130</v>
      </c>
      <c r="L232" s="27"/>
      <c r="M232" s="128" t="s">
        <v>3</v>
      </c>
      <c r="N232" s="129" t="s">
        <v>36</v>
      </c>
      <c r="O232" s="130">
        <v>2.391</v>
      </c>
      <c r="P232" s="130">
        <f>O232*H232</f>
        <v>119.55</v>
      </c>
      <c r="Q232" s="130">
        <v>0</v>
      </c>
      <c r="R232" s="130">
        <f>Q232*H232</f>
        <v>0</v>
      </c>
      <c r="S232" s="130">
        <v>0</v>
      </c>
      <c r="T232" s="131">
        <f>S232*H232</f>
        <v>0</v>
      </c>
      <c r="AR232" s="132" t="s">
        <v>131</v>
      </c>
      <c r="AT232" s="132" t="s">
        <v>126</v>
      </c>
      <c r="AU232" s="132" t="s">
        <v>74</v>
      </c>
      <c r="AY232" s="15" t="s">
        <v>124</v>
      </c>
      <c r="BE232" s="133">
        <f>IF(N232="základní",J232,0)</f>
        <v>40300</v>
      </c>
      <c r="BF232" s="133">
        <f>IF(N232="snížená",J232,0)</f>
        <v>0</v>
      </c>
      <c r="BG232" s="133">
        <f>IF(N232="zákl. přenesená",J232,0)</f>
        <v>0</v>
      </c>
      <c r="BH232" s="133">
        <f>IF(N232="sníž. přenesená",J232,0)</f>
        <v>0</v>
      </c>
      <c r="BI232" s="133">
        <f>IF(N232="nulová",J232,0)</f>
        <v>0</v>
      </c>
      <c r="BJ232" s="15" t="s">
        <v>72</v>
      </c>
      <c r="BK232" s="133">
        <f>ROUND(I232*H232,2)</f>
        <v>40300</v>
      </c>
      <c r="BL232" s="15" t="s">
        <v>131</v>
      </c>
      <c r="BM232" s="132" t="s">
        <v>389</v>
      </c>
    </row>
    <row r="233" spans="2:65" s="1" customFormat="1" ht="29.25">
      <c r="B233" s="27"/>
      <c r="D233" s="134" t="s">
        <v>133</v>
      </c>
      <c r="F233" s="135" t="s">
        <v>390</v>
      </c>
      <c r="L233" s="27"/>
      <c r="M233" s="136"/>
      <c r="T233" s="47"/>
      <c r="AT233" s="15" t="s">
        <v>133</v>
      </c>
      <c r="AU233" s="15" t="s">
        <v>74</v>
      </c>
    </row>
    <row r="234" spans="2:65" s="1" customFormat="1">
      <c r="B234" s="27"/>
      <c r="D234" s="137" t="s">
        <v>135</v>
      </c>
      <c r="F234" s="138" t="s">
        <v>391</v>
      </c>
      <c r="L234" s="27"/>
      <c r="M234" s="136"/>
      <c r="T234" s="47"/>
      <c r="AT234" s="15" t="s">
        <v>135</v>
      </c>
      <c r="AU234" s="15" t="s">
        <v>74</v>
      </c>
    </row>
    <row r="235" spans="2:65" s="1" customFormat="1" ht="33" customHeight="1">
      <c r="B235" s="121"/>
      <c r="C235" s="122" t="s">
        <v>392</v>
      </c>
      <c r="D235" s="122" t="s">
        <v>126</v>
      </c>
      <c r="E235" s="123" t="s">
        <v>393</v>
      </c>
      <c r="F235" s="124" t="s">
        <v>394</v>
      </c>
      <c r="G235" s="125" t="s">
        <v>240</v>
      </c>
      <c r="H235" s="126">
        <v>8</v>
      </c>
      <c r="I235" s="127">
        <v>1000</v>
      </c>
      <c r="J235" s="127">
        <f>ROUND(I235*H235,2)</f>
        <v>8000</v>
      </c>
      <c r="K235" s="124" t="s">
        <v>130</v>
      </c>
      <c r="L235" s="27"/>
      <c r="M235" s="128" t="s">
        <v>3</v>
      </c>
      <c r="N235" s="129" t="s">
        <v>36</v>
      </c>
      <c r="O235" s="130">
        <v>2.9790000000000001</v>
      </c>
      <c r="P235" s="130">
        <f>O235*H235</f>
        <v>23.832000000000001</v>
      </c>
      <c r="Q235" s="130">
        <v>0</v>
      </c>
      <c r="R235" s="130">
        <f>Q235*H235</f>
        <v>0</v>
      </c>
      <c r="S235" s="130">
        <v>0</v>
      </c>
      <c r="T235" s="131">
        <f>S235*H235</f>
        <v>0</v>
      </c>
      <c r="AR235" s="132" t="s">
        <v>131</v>
      </c>
      <c r="AT235" s="132" t="s">
        <v>126</v>
      </c>
      <c r="AU235" s="132" t="s">
        <v>74</v>
      </c>
      <c r="AY235" s="15" t="s">
        <v>124</v>
      </c>
      <c r="BE235" s="133">
        <f>IF(N235="základní",J235,0)</f>
        <v>8000</v>
      </c>
      <c r="BF235" s="133">
        <f>IF(N235="snížená",J235,0)</f>
        <v>0</v>
      </c>
      <c r="BG235" s="133">
        <f>IF(N235="zákl. přenesená",J235,0)</f>
        <v>0</v>
      </c>
      <c r="BH235" s="133">
        <f>IF(N235="sníž. přenesená",J235,0)</f>
        <v>0</v>
      </c>
      <c r="BI235" s="133">
        <f>IF(N235="nulová",J235,0)</f>
        <v>0</v>
      </c>
      <c r="BJ235" s="15" t="s">
        <v>72</v>
      </c>
      <c r="BK235" s="133">
        <f>ROUND(I235*H235,2)</f>
        <v>8000</v>
      </c>
      <c r="BL235" s="15" t="s">
        <v>131</v>
      </c>
      <c r="BM235" s="132" t="s">
        <v>395</v>
      </c>
    </row>
    <row r="236" spans="2:65" s="1" customFormat="1" ht="29.25">
      <c r="B236" s="27"/>
      <c r="D236" s="134" t="s">
        <v>133</v>
      </c>
      <c r="F236" s="135" t="s">
        <v>396</v>
      </c>
      <c r="L236" s="27"/>
      <c r="M236" s="136"/>
      <c r="T236" s="47"/>
      <c r="AT236" s="15" t="s">
        <v>133</v>
      </c>
      <c r="AU236" s="15" t="s">
        <v>74</v>
      </c>
    </row>
    <row r="237" spans="2:65" s="1" customFormat="1">
      <c r="B237" s="27"/>
      <c r="D237" s="137" t="s">
        <v>135</v>
      </c>
      <c r="F237" s="138" t="s">
        <v>397</v>
      </c>
      <c r="L237" s="27"/>
      <c r="M237" s="136"/>
      <c r="T237" s="47"/>
      <c r="AT237" s="15" t="s">
        <v>135</v>
      </c>
      <c r="AU237" s="15" t="s">
        <v>74</v>
      </c>
    </row>
    <row r="238" spans="2:65" s="1" customFormat="1" ht="33" customHeight="1">
      <c r="B238" s="121"/>
      <c r="C238" s="122" t="s">
        <v>398</v>
      </c>
      <c r="D238" s="122" t="s">
        <v>126</v>
      </c>
      <c r="E238" s="123" t="s">
        <v>399</v>
      </c>
      <c r="F238" s="124" t="s">
        <v>400</v>
      </c>
      <c r="G238" s="125" t="s">
        <v>240</v>
      </c>
      <c r="H238" s="126">
        <v>15</v>
      </c>
      <c r="I238" s="127">
        <v>414</v>
      </c>
      <c r="J238" s="127">
        <f>ROUND(I238*H238,2)</f>
        <v>6210</v>
      </c>
      <c r="K238" s="124" t="s">
        <v>130</v>
      </c>
      <c r="L238" s="27"/>
      <c r="M238" s="128" t="s">
        <v>3</v>
      </c>
      <c r="N238" s="129" t="s">
        <v>36</v>
      </c>
      <c r="O238" s="130">
        <v>0.66800000000000004</v>
      </c>
      <c r="P238" s="130">
        <f>O238*H238</f>
        <v>10.020000000000001</v>
      </c>
      <c r="Q238" s="130">
        <v>0</v>
      </c>
      <c r="R238" s="130">
        <f>Q238*H238</f>
        <v>0</v>
      </c>
      <c r="S238" s="130">
        <v>0</v>
      </c>
      <c r="T238" s="131">
        <f>S238*H238</f>
        <v>0</v>
      </c>
      <c r="AR238" s="132" t="s">
        <v>131</v>
      </c>
      <c r="AT238" s="132" t="s">
        <v>126</v>
      </c>
      <c r="AU238" s="132" t="s">
        <v>74</v>
      </c>
      <c r="AY238" s="15" t="s">
        <v>124</v>
      </c>
      <c r="BE238" s="133">
        <f>IF(N238="základní",J238,0)</f>
        <v>6210</v>
      </c>
      <c r="BF238" s="133">
        <f>IF(N238="snížená",J238,0)</f>
        <v>0</v>
      </c>
      <c r="BG238" s="133">
        <f>IF(N238="zákl. přenesená",J238,0)</f>
        <v>0</v>
      </c>
      <c r="BH238" s="133">
        <f>IF(N238="sníž. přenesená",J238,0)</f>
        <v>0</v>
      </c>
      <c r="BI238" s="133">
        <f>IF(N238="nulová",J238,0)</f>
        <v>0</v>
      </c>
      <c r="BJ238" s="15" t="s">
        <v>72</v>
      </c>
      <c r="BK238" s="133">
        <f>ROUND(I238*H238,2)</f>
        <v>6210</v>
      </c>
      <c r="BL238" s="15" t="s">
        <v>131</v>
      </c>
      <c r="BM238" s="132" t="s">
        <v>401</v>
      </c>
    </row>
    <row r="239" spans="2:65" s="1" customFormat="1" ht="29.25">
      <c r="B239" s="27"/>
      <c r="D239" s="134" t="s">
        <v>133</v>
      </c>
      <c r="F239" s="135" t="s">
        <v>402</v>
      </c>
      <c r="L239" s="27"/>
      <c r="M239" s="136"/>
      <c r="T239" s="47"/>
      <c r="AT239" s="15" t="s">
        <v>133</v>
      </c>
      <c r="AU239" s="15" t="s">
        <v>74</v>
      </c>
    </row>
    <row r="240" spans="2:65" s="1" customFormat="1">
      <c r="B240" s="27"/>
      <c r="D240" s="137" t="s">
        <v>135</v>
      </c>
      <c r="F240" s="138" t="s">
        <v>403</v>
      </c>
      <c r="L240" s="27"/>
      <c r="M240" s="136"/>
      <c r="T240" s="47"/>
      <c r="AT240" s="15" t="s">
        <v>135</v>
      </c>
      <c r="AU240" s="15" t="s">
        <v>74</v>
      </c>
    </row>
    <row r="241" spans="2:65" s="1" customFormat="1" ht="33" customHeight="1">
      <c r="B241" s="121"/>
      <c r="C241" s="122" t="s">
        <v>404</v>
      </c>
      <c r="D241" s="122" t="s">
        <v>126</v>
      </c>
      <c r="E241" s="123" t="s">
        <v>405</v>
      </c>
      <c r="F241" s="124" t="s">
        <v>406</v>
      </c>
      <c r="G241" s="125" t="s">
        <v>240</v>
      </c>
      <c r="H241" s="126">
        <v>40</v>
      </c>
      <c r="I241" s="127">
        <v>294</v>
      </c>
      <c r="J241" s="127">
        <f>ROUND(I241*H241,2)</f>
        <v>11760</v>
      </c>
      <c r="K241" s="124" t="s">
        <v>130</v>
      </c>
      <c r="L241" s="27"/>
      <c r="M241" s="128" t="s">
        <v>3</v>
      </c>
      <c r="N241" s="129" t="s">
        <v>36</v>
      </c>
      <c r="O241" s="130">
        <v>0.39400000000000002</v>
      </c>
      <c r="P241" s="130">
        <f>O241*H241</f>
        <v>15.760000000000002</v>
      </c>
      <c r="Q241" s="130">
        <v>0</v>
      </c>
      <c r="R241" s="130">
        <f>Q241*H241</f>
        <v>0</v>
      </c>
      <c r="S241" s="130">
        <v>0</v>
      </c>
      <c r="T241" s="131">
        <f>S241*H241</f>
        <v>0</v>
      </c>
      <c r="AR241" s="132" t="s">
        <v>131</v>
      </c>
      <c r="AT241" s="132" t="s">
        <v>126</v>
      </c>
      <c r="AU241" s="132" t="s">
        <v>74</v>
      </c>
      <c r="AY241" s="15" t="s">
        <v>124</v>
      </c>
      <c r="BE241" s="133">
        <f>IF(N241="základní",J241,0)</f>
        <v>11760</v>
      </c>
      <c r="BF241" s="133">
        <f>IF(N241="snížená",J241,0)</f>
        <v>0</v>
      </c>
      <c r="BG241" s="133">
        <f>IF(N241="zákl. přenesená",J241,0)</f>
        <v>0</v>
      </c>
      <c r="BH241" s="133">
        <f>IF(N241="sníž. přenesená",J241,0)</f>
        <v>0</v>
      </c>
      <c r="BI241" s="133">
        <f>IF(N241="nulová",J241,0)</f>
        <v>0</v>
      </c>
      <c r="BJ241" s="15" t="s">
        <v>72</v>
      </c>
      <c r="BK241" s="133">
        <f>ROUND(I241*H241,2)</f>
        <v>11760</v>
      </c>
      <c r="BL241" s="15" t="s">
        <v>131</v>
      </c>
      <c r="BM241" s="132" t="s">
        <v>407</v>
      </c>
    </row>
    <row r="242" spans="2:65" s="1" customFormat="1" ht="29.25">
      <c r="B242" s="27"/>
      <c r="D242" s="134" t="s">
        <v>133</v>
      </c>
      <c r="F242" s="135" t="s">
        <v>408</v>
      </c>
      <c r="L242" s="27"/>
      <c r="M242" s="136"/>
      <c r="T242" s="47"/>
      <c r="AT242" s="15" t="s">
        <v>133</v>
      </c>
      <c r="AU242" s="15" t="s">
        <v>74</v>
      </c>
    </row>
    <row r="243" spans="2:65" s="1" customFormat="1">
      <c r="B243" s="27"/>
      <c r="D243" s="137" t="s">
        <v>135</v>
      </c>
      <c r="F243" s="138" t="s">
        <v>409</v>
      </c>
      <c r="L243" s="27"/>
      <c r="M243" s="136"/>
      <c r="T243" s="47"/>
      <c r="AT243" s="15" t="s">
        <v>135</v>
      </c>
      <c r="AU243" s="15" t="s">
        <v>74</v>
      </c>
    </row>
    <row r="244" spans="2:65" s="1" customFormat="1" ht="33" customHeight="1">
      <c r="B244" s="121"/>
      <c r="C244" s="122" t="s">
        <v>410</v>
      </c>
      <c r="D244" s="122" t="s">
        <v>126</v>
      </c>
      <c r="E244" s="123" t="s">
        <v>411</v>
      </c>
      <c r="F244" s="124" t="s">
        <v>412</v>
      </c>
      <c r="G244" s="125" t="s">
        <v>240</v>
      </c>
      <c r="H244" s="126">
        <v>55</v>
      </c>
      <c r="I244" s="127">
        <v>210</v>
      </c>
      <c r="J244" s="127">
        <f>ROUND(I244*H244,2)</f>
        <v>11550</v>
      </c>
      <c r="K244" s="124" t="s">
        <v>130</v>
      </c>
      <c r="L244" s="27"/>
      <c r="M244" s="128" t="s">
        <v>3</v>
      </c>
      <c r="N244" s="129" t="s">
        <v>36</v>
      </c>
      <c r="O244" s="130">
        <v>0.25900000000000001</v>
      </c>
      <c r="P244" s="130">
        <f>O244*H244</f>
        <v>14.245000000000001</v>
      </c>
      <c r="Q244" s="130">
        <v>0</v>
      </c>
      <c r="R244" s="130">
        <f>Q244*H244</f>
        <v>0</v>
      </c>
      <c r="S244" s="130">
        <v>0</v>
      </c>
      <c r="T244" s="131">
        <f>S244*H244</f>
        <v>0</v>
      </c>
      <c r="AR244" s="132" t="s">
        <v>131</v>
      </c>
      <c r="AT244" s="132" t="s">
        <v>126</v>
      </c>
      <c r="AU244" s="132" t="s">
        <v>74</v>
      </c>
      <c r="AY244" s="15" t="s">
        <v>124</v>
      </c>
      <c r="BE244" s="133">
        <f>IF(N244="základní",J244,0)</f>
        <v>11550</v>
      </c>
      <c r="BF244" s="133">
        <f>IF(N244="snížená",J244,0)</f>
        <v>0</v>
      </c>
      <c r="BG244" s="133">
        <f>IF(N244="zákl. přenesená",J244,0)</f>
        <v>0</v>
      </c>
      <c r="BH244" s="133">
        <f>IF(N244="sníž. přenesená",J244,0)</f>
        <v>0</v>
      </c>
      <c r="BI244" s="133">
        <f>IF(N244="nulová",J244,0)</f>
        <v>0</v>
      </c>
      <c r="BJ244" s="15" t="s">
        <v>72</v>
      </c>
      <c r="BK244" s="133">
        <f>ROUND(I244*H244,2)</f>
        <v>11550</v>
      </c>
      <c r="BL244" s="15" t="s">
        <v>131</v>
      </c>
      <c r="BM244" s="132" t="s">
        <v>413</v>
      </c>
    </row>
    <row r="245" spans="2:65" s="1" customFormat="1" ht="29.25">
      <c r="B245" s="27"/>
      <c r="D245" s="134" t="s">
        <v>133</v>
      </c>
      <c r="F245" s="135" t="s">
        <v>414</v>
      </c>
      <c r="L245" s="27"/>
      <c r="M245" s="136"/>
      <c r="T245" s="47"/>
      <c r="AT245" s="15" t="s">
        <v>133</v>
      </c>
      <c r="AU245" s="15" t="s">
        <v>74</v>
      </c>
    </row>
    <row r="246" spans="2:65" s="1" customFormat="1">
      <c r="B246" s="27"/>
      <c r="D246" s="137" t="s">
        <v>135</v>
      </c>
      <c r="F246" s="138" t="s">
        <v>415</v>
      </c>
      <c r="L246" s="27"/>
      <c r="M246" s="136"/>
      <c r="T246" s="47"/>
      <c r="AT246" s="15" t="s">
        <v>135</v>
      </c>
      <c r="AU246" s="15" t="s">
        <v>74</v>
      </c>
    </row>
    <row r="247" spans="2:65" s="1" customFormat="1" ht="37.9" customHeight="1">
      <c r="B247" s="121"/>
      <c r="C247" s="122" t="s">
        <v>416</v>
      </c>
      <c r="D247" s="122" t="s">
        <v>126</v>
      </c>
      <c r="E247" s="123" t="s">
        <v>417</v>
      </c>
      <c r="F247" s="124" t="s">
        <v>418</v>
      </c>
      <c r="G247" s="125" t="s">
        <v>240</v>
      </c>
      <c r="H247" s="126">
        <v>3</v>
      </c>
      <c r="I247" s="127">
        <v>1180</v>
      </c>
      <c r="J247" s="127">
        <f>ROUND(I247*H247,2)</f>
        <v>3540</v>
      </c>
      <c r="K247" s="124" t="s">
        <v>130</v>
      </c>
      <c r="L247" s="27"/>
      <c r="M247" s="128" t="s">
        <v>3</v>
      </c>
      <c r="N247" s="129" t="s">
        <v>36</v>
      </c>
      <c r="O247" s="130">
        <v>3.4969999999999999</v>
      </c>
      <c r="P247" s="130">
        <f>O247*H247</f>
        <v>10.491</v>
      </c>
      <c r="Q247" s="130">
        <v>0</v>
      </c>
      <c r="R247" s="130">
        <f>Q247*H247</f>
        <v>0</v>
      </c>
      <c r="S247" s="130">
        <v>0</v>
      </c>
      <c r="T247" s="131">
        <f>S247*H247</f>
        <v>0</v>
      </c>
      <c r="AR247" s="132" t="s">
        <v>131</v>
      </c>
      <c r="AT247" s="132" t="s">
        <v>126</v>
      </c>
      <c r="AU247" s="132" t="s">
        <v>74</v>
      </c>
      <c r="AY247" s="15" t="s">
        <v>124</v>
      </c>
      <c r="BE247" s="133">
        <f>IF(N247="základní",J247,0)</f>
        <v>3540</v>
      </c>
      <c r="BF247" s="133">
        <f>IF(N247="snížená",J247,0)</f>
        <v>0</v>
      </c>
      <c r="BG247" s="133">
        <f>IF(N247="zákl. přenesená",J247,0)</f>
        <v>0</v>
      </c>
      <c r="BH247" s="133">
        <f>IF(N247="sníž. přenesená",J247,0)</f>
        <v>0</v>
      </c>
      <c r="BI247" s="133">
        <f>IF(N247="nulová",J247,0)</f>
        <v>0</v>
      </c>
      <c r="BJ247" s="15" t="s">
        <v>72</v>
      </c>
      <c r="BK247" s="133">
        <f>ROUND(I247*H247,2)</f>
        <v>3540</v>
      </c>
      <c r="BL247" s="15" t="s">
        <v>131</v>
      </c>
      <c r="BM247" s="132" t="s">
        <v>419</v>
      </c>
    </row>
    <row r="248" spans="2:65" s="1" customFormat="1" ht="39">
      <c r="B248" s="27"/>
      <c r="D248" s="134" t="s">
        <v>133</v>
      </c>
      <c r="F248" s="135" t="s">
        <v>420</v>
      </c>
      <c r="L248" s="27"/>
      <c r="M248" s="136"/>
      <c r="T248" s="47"/>
      <c r="AT248" s="15" t="s">
        <v>133</v>
      </c>
      <c r="AU248" s="15" t="s">
        <v>74</v>
      </c>
    </row>
    <row r="249" spans="2:65" s="1" customFormat="1">
      <c r="B249" s="27"/>
      <c r="D249" s="137" t="s">
        <v>135</v>
      </c>
      <c r="F249" s="138" t="s">
        <v>421</v>
      </c>
      <c r="L249" s="27"/>
      <c r="M249" s="136"/>
      <c r="T249" s="47"/>
      <c r="AT249" s="15" t="s">
        <v>135</v>
      </c>
      <c r="AU249" s="15" t="s">
        <v>74</v>
      </c>
    </row>
    <row r="250" spans="2:65" s="1" customFormat="1" ht="37.9" customHeight="1">
      <c r="B250" s="121"/>
      <c r="C250" s="122" t="s">
        <v>422</v>
      </c>
      <c r="D250" s="122" t="s">
        <v>126</v>
      </c>
      <c r="E250" s="123" t="s">
        <v>423</v>
      </c>
      <c r="F250" s="124" t="s">
        <v>424</v>
      </c>
      <c r="G250" s="125" t="s">
        <v>240</v>
      </c>
      <c r="H250" s="126">
        <v>4</v>
      </c>
      <c r="I250" s="127">
        <v>1230</v>
      </c>
      <c r="J250" s="127">
        <f>ROUND(I250*H250,2)</f>
        <v>4920</v>
      </c>
      <c r="K250" s="124" t="s">
        <v>130</v>
      </c>
      <c r="L250" s="27"/>
      <c r="M250" s="128" t="s">
        <v>3</v>
      </c>
      <c r="N250" s="129" t="s">
        <v>36</v>
      </c>
      <c r="O250" s="130">
        <v>3.6389999999999998</v>
      </c>
      <c r="P250" s="130">
        <f>O250*H250</f>
        <v>14.555999999999999</v>
      </c>
      <c r="Q250" s="130">
        <v>0</v>
      </c>
      <c r="R250" s="130">
        <f>Q250*H250</f>
        <v>0</v>
      </c>
      <c r="S250" s="130">
        <v>0</v>
      </c>
      <c r="T250" s="131">
        <f>S250*H250</f>
        <v>0</v>
      </c>
      <c r="AR250" s="132" t="s">
        <v>131</v>
      </c>
      <c r="AT250" s="132" t="s">
        <v>126</v>
      </c>
      <c r="AU250" s="132" t="s">
        <v>74</v>
      </c>
      <c r="AY250" s="15" t="s">
        <v>124</v>
      </c>
      <c r="BE250" s="133">
        <f>IF(N250="základní",J250,0)</f>
        <v>4920</v>
      </c>
      <c r="BF250" s="133">
        <f>IF(N250="snížená",J250,0)</f>
        <v>0</v>
      </c>
      <c r="BG250" s="133">
        <f>IF(N250="zákl. přenesená",J250,0)</f>
        <v>0</v>
      </c>
      <c r="BH250" s="133">
        <f>IF(N250="sníž. přenesená",J250,0)</f>
        <v>0</v>
      </c>
      <c r="BI250" s="133">
        <f>IF(N250="nulová",J250,0)</f>
        <v>0</v>
      </c>
      <c r="BJ250" s="15" t="s">
        <v>72</v>
      </c>
      <c r="BK250" s="133">
        <f>ROUND(I250*H250,2)</f>
        <v>4920</v>
      </c>
      <c r="BL250" s="15" t="s">
        <v>131</v>
      </c>
      <c r="BM250" s="132" t="s">
        <v>425</v>
      </c>
    </row>
    <row r="251" spans="2:65" s="1" customFormat="1" ht="29.25">
      <c r="B251" s="27"/>
      <c r="D251" s="134" t="s">
        <v>133</v>
      </c>
      <c r="F251" s="135" t="s">
        <v>426</v>
      </c>
      <c r="L251" s="27"/>
      <c r="M251" s="136"/>
      <c r="T251" s="47"/>
      <c r="AT251" s="15" t="s">
        <v>133</v>
      </c>
      <c r="AU251" s="15" t="s">
        <v>74</v>
      </c>
    </row>
    <row r="252" spans="2:65" s="1" customFormat="1">
      <c r="B252" s="27"/>
      <c r="D252" s="137" t="s">
        <v>135</v>
      </c>
      <c r="F252" s="138" t="s">
        <v>427</v>
      </c>
      <c r="L252" s="27"/>
      <c r="M252" s="136"/>
      <c r="T252" s="47"/>
      <c r="AT252" s="15" t="s">
        <v>135</v>
      </c>
      <c r="AU252" s="15" t="s">
        <v>74</v>
      </c>
    </row>
    <row r="253" spans="2:65" s="1" customFormat="1" ht="37.9" customHeight="1">
      <c r="B253" s="121"/>
      <c r="C253" s="122" t="s">
        <v>428</v>
      </c>
      <c r="D253" s="122" t="s">
        <v>126</v>
      </c>
      <c r="E253" s="123" t="s">
        <v>429</v>
      </c>
      <c r="F253" s="124" t="s">
        <v>430</v>
      </c>
      <c r="G253" s="125" t="s">
        <v>240</v>
      </c>
      <c r="H253" s="126">
        <v>5</v>
      </c>
      <c r="I253" s="127">
        <v>1030</v>
      </c>
      <c r="J253" s="127">
        <f>ROUND(I253*H253,2)</f>
        <v>5150</v>
      </c>
      <c r="K253" s="124" t="s">
        <v>130</v>
      </c>
      <c r="L253" s="27"/>
      <c r="M253" s="128" t="s">
        <v>3</v>
      </c>
      <c r="N253" s="129" t="s">
        <v>36</v>
      </c>
      <c r="O253" s="130">
        <v>3.0680000000000001</v>
      </c>
      <c r="P253" s="130">
        <f>O253*H253</f>
        <v>15.34</v>
      </c>
      <c r="Q253" s="130">
        <v>0</v>
      </c>
      <c r="R253" s="130">
        <f>Q253*H253</f>
        <v>0</v>
      </c>
      <c r="S253" s="130">
        <v>0</v>
      </c>
      <c r="T253" s="131">
        <f>S253*H253</f>
        <v>0</v>
      </c>
      <c r="AR253" s="132" t="s">
        <v>131</v>
      </c>
      <c r="AT253" s="132" t="s">
        <v>126</v>
      </c>
      <c r="AU253" s="132" t="s">
        <v>74</v>
      </c>
      <c r="AY253" s="15" t="s">
        <v>124</v>
      </c>
      <c r="BE253" s="133">
        <f>IF(N253="základní",J253,0)</f>
        <v>5150</v>
      </c>
      <c r="BF253" s="133">
        <f>IF(N253="snížená",J253,0)</f>
        <v>0</v>
      </c>
      <c r="BG253" s="133">
        <f>IF(N253="zákl. přenesená",J253,0)</f>
        <v>0</v>
      </c>
      <c r="BH253" s="133">
        <f>IF(N253="sníž. přenesená",J253,0)</f>
        <v>0</v>
      </c>
      <c r="BI253" s="133">
        <f>IF(N253="nulová",J253,0)</f>
        <v>0</v>
      </c>
      <c r="BJ253" s="15" t="s">
        <v>72</v>
      </c>
      <c r="BK253" s="133">
        <f>ROUND(I253*H253,2)</f>
        <v>5150</v>
      </c>
      <c r="BL253" s="15" t="s">
        <v>131</v>
      </c>
      <c r="BM253" s="132" t="s">
        <v>431</v>
      </c>
    </row>
    <row r="254" spans="2:65" s="1" customFormat="1" ht="29.25">
      <c r="B254" s="27"/>
      <c r="D254" s="134" t="s">
        <v>133</v>
      </c>
      <c r="F254" s="135" t="s">
        <v>432</v>
      </c>
      <c r="L254" s="27"/>
      <c r="M254" s="136"/>
      <c r="T254" s="47"/>
      <c r="AT254" s="15" t="s">
        <v>133</v>
      </c>
      <c r="AU254" s="15" t="s">
        <v>74</v>
      </c>
    </row>
    <row r="255" spans="2:65" s="1" customFormat="1">
      <c r="B255" s="27"/>
      <c r="D255" s="137" t="s">
        <v>135</v>
      </c>
      <c r="F255" s="138" t="s">
        <v>433</v>
      </c>
      <c r="L255" s="27"/>
      <c r="M255" s="136"/>
      <c r="T255" s="47"/>
      <c r="AT255" s="15" t="s">
        <v>135</v>
      </c>
      <c r="AU255" s="15" t="s">
        <v>74</v>
      </c>
    </row>
    <row r="256" spans="2:65" s="1" customFormat="1" ht="37.9" customHeight="1">
      <c r="B256" s="121"/>
      <c r="C256" s="122" t="s">
        <v>434</v>
      </c>
      <c r="D256" s="122" t="s">
        <v>126</v>
      </c>
      <c r="E256" s="123" t="s">
        <v>435</v>
      </c>
      <c r="F256" s="124" t="s">
        <v>436</v>
      </c>
      <c r="G256" s="125" t="s">
        <v>240</v>
      </c>
      <c r="H256" s="126">
        <v>3</v>
      </c>
      <c r="I256" s="127">
        <v>827</v>
      </c>
      <c r="J256" s="127">
        <f>ROUND(I256*H256,2)</f>
        <v>2481</v>
      </c>
      <c r="K256" s="124" t="s">
        <v>130</v>
      </c>
      <c r="L256" s="27"/>
      <c r="M256" s="128" t="s">
        <v>3</v>
      </c>
      <c r="N256" s="129" t="s">
        <v>36</v>
      </c>
      <c r="O256" s="130">
        <v>2.4540000000000002</v>
      </c>
      <c r="P256" s="130">
        <f>O256*H256</f>
        <v>7.3620000000000001</v>
      </c>
      <c r="Q256" s="130">
        <v>0</v>
      </c>
      <c r="R256" s="130">
        <f>Q256*H256</f>
        <v>0</v>
      </c>
      <c r="S256" s="130">
        <v>0</v>
      </c>
      <c r="T256" s="131">
        <f>S256*H256</f>
        <v>0</v>
      </c>
      <c r="AR256" s="132" t="s">
        <v>131</v>
      </c>
      <c r="AT256" s="132" t="s">
        <v>126</v>
      </c>
      <c r="AU256" s="132" t="s">
        <v>74</v>
      </c>
      <c r="AY256" s="15" t="s">
        <v>124</v>
      </c>
      <c r="BE256" s="133">
        <f>IF(N256="základní",J256,0)</f>
        <v>2481</v>
      </c>
      <c r="BF256" s="133">
        <f>IF(N256="snížená",J256,0)</f>
        <v>0</v>
      </c>
      <c r="BG256" s="133">
        <f>IF(N256="zákl. přenesená",J256,0)</f>
        <v>0</v>
      </c>
      <c r="BH256" s="133">
        <f>IF(N256="sníž. přenesená",J256,0)</f>
        <v>0</v>
      </c>
      <c r="BI256" s="133">
        <f>IF(N256="nulová",J256,0)</f>
        <v>0</v>
      </c>
      <c r="BJ256" s="15" t="s">
        <v>72</v>
      </c>
      <c r="BK256" s="133">
        <f>ROUND(I256*H256,2)</f>
        <v>2481</v>
      </c>
      <c r="BL256" s="15" t="s">
        <v>131</v>
      </c>
      <c r="BM256" s="132" t="s">
        <v>437</v>
      </c>
    </row>
    <row r="257" spans="2:65" s="1" customFormat="1" ht="29.25">
      <c r="B257" s="27"/>
      <c r="D257" s="134" t="s">
        <v>133</v>
      </c>
      <c r="F257" s="135" t="s">
        <v>438</v>
      </c>
      <c r="L257" s="27"/>
      <c r="M257" s="136"/>
      <c r="T257" s="47"/>
      <c r="AT257" s="15" t="s">
        <v>133</v>
      </c>
      <c r="AU257" s="15" t="s">
        <v>74</v>
      </c>
    </row>
    <row r="258" spans="2:65" s="1" customFormat="1">
      <c r="B258" s="27"/>
      <c r="D258" s="137" t="s">
        <v>135</v>
      </c>
      <c r="F258" s="138" t="s">
        <v>439</v>
      </c>
      <c r="L258" s="27"/>
      <c r="M258" s="136"/>
      <c r="T258" s="47"/>
      <c r="AT258" s="15" t="s">
        <v>135</v>
      </c>
      <c r="AU258" s="15" t="s">
        <v>74</v>
      </c>
    </row>
    <row r="259" spans="2:65" s="1" customFormat="1" ht="33" customHeight="1">
      <c r="B259" s="121"/>
      <c r="C259" s="122" t="s">
        <v>440</v>
      </c>
      <c r="D259" s="122" t="s">
        <v>126</v>
      </c>
      <c r="E259" s="123" t="s">
        <v>441</v>
      </c>
      <c r="F259" s="124" t="s">
        <v>442</v>
      </c>
      <c r="G259" s="125" t="s">
        <v>240</v>
      </c>
      <c r="H259" s="126">
        <v>1.5</v>
      </c>
      <c r="I259" s="127">
        <v>1230</v>
      </c>
      <c r="J259" s="127">
        <f>ROUND(I259*H259,2)</f>
        <v>1845</v>
      </c>
      <c r="K259" s="124" t="s">
        <v>130</v>
      </c>
      <c r="L259" s="27"/>
      <c r="M259" s="128" t="s">
        <v>3</v>
      </c>
      <c r="N259" s="129" t="s">
        <v>36</v>
      </c>
      <c r="O259" s="130">
        <v>3.653</v>
      </c>
      <c r="P259" s="130">
        <f>O259*H259</f>
        <v>5.4794999999999998</v>
      </c>
      <c r="Q259" s="130">
        <v>0</v>
      </c>
      <c r="R259" s="130">
        <f>Q259*H259</f>
        <v>0</v>
      </c>
      <c r="S259" s="130">
        <v>0</v>
      </c>
      <c r="T259" s="131">
        <f>S259*H259</f>
        <v>0</v>
      </c>
      <c r="AR259" s="132" t="s">
        <v>131</v>
      </c>
      <c r="AT259" s="132" t="s">
        <v>126</v>
      </c>
      <c r="AU259" s="132" t="s">
        <v>74</v>
      </c>
      <c r="AY259" s="15" t="s">
        <v>124</v>
      </c>
      <c r="BE259" s="133">
        <f>IF(N259="základní",J259,0)</f>
        <v>1845</v>
      </c>
      <c r="BF259" s="133">
        <f>IF(N259="snížená",J259,0)</f>
        <v>0</v>
      </c>
      <c r="BG259" s="133">
        <f>IF(N259="zákl. přenesená",J259,0)</f>
        <v>0</v>
      </c>
      <c r="BH259" s="133">
        <f>IF(N259="sníž. přenesená",J259,0)</f>
        <v>0</v>
      </c>
      <c r="BI259" s="133">
        <f>IF(N259="nulová",J259,0)</f>
        <v>0</v>
      </c>
      <c r="BJ259" s="15" t="s">
        <v>72</v>
      </c>
      <c r="BK259" s="133">
        <f>ROUND(I259*H259,2)</f>
        <v>1845</v>
      </c>
      <c r="BL259" s="15" t="s">
        <v>131</v>
      </c>
      <c r="BM259" s="132" t="s">
        <v>443</v>
      </c>
    </row>
    <row r="260" spans="2:65" s="1" customFormat="1" ht="29.25">
      <c r="B260" s="27"/>
      <c r="D260" s="134" t="s">
        <v>133</v>
      </c>
      <c r="F260" s="135" t="s">
        <v>444</v>
      </c>
      <c r="L260" s="27"/>
      <c r="M260" s="136"/>
      <c r="T260" s="47"/>
      <c r="AT260" s="15" t="s">
        <v>133</v>
      </c>
      <c r="AU260" s="15" t="s">
        <v>74</v>
      </c>
    </row>
    <row r="261" spans="2:65" s="1" customFormat="1">
      <c r="B261" s="27"/>
      <c r="D261" s="137" t="s">
        <v>135</v>
      </c>
      <c r="F261" s="138" t="s">
        <v>445</v>
      </c>
      <c r="L261" s="27"/>
      <c r="M261" s="136"/>
      <c r="T261" s="47"/>
      <c r="AT261" s="15" t="s">
        <v>135</v>
      </c>
      <c r="AU261" s="15" t="s">
        <v>74</v>
      </c>
    </row>
    <row r="262" spans="2:65" s="1" customFormat="1" ht="33" customHeight="1">
      <c r="B262" s="121"/>
      <c r="C262" s="122" t="s">
        <v>446</v>
      </c>
      <c r="D262" s="122" t="s">
        <v>126</v>
      </c>
      <c r="E262" s="123" t="s">
        <v>447</v>
      </c>
      <c r="F262" s="124" t="s">
        <v>448</v>
      </c>
      <c r="G262" s="125" t="s">
        <v>240</v>
      </c>
      <c r="H262" s="126">
        <v>5</v>
      </c>
      <c r="I262" s="127">
        <v>1080</v>
      </c>
      <c r="J262" s="127">
        <f>ROUND(I262*H262,2)</f>
        <v>5400</v>
      </c>
      <c r="K262" s="124" t="s">
        <v>130</v>
      </c>
      <c r="L262" s="27"/>
      <c r="M262" s="128" t="s">
        <v>3</v>
      </c>
      <c r="N262" s="129" t="s">
        <v>36</v>
      </c>
      <c r="O262" s="130">
        <v>3.1970000000000001</v>
      </c>
      <c r="P262" s="130">
        <f>O262*H262</f>
        <v>15.984999999999999</v>
      </c>
      <c r="Q262" s="130">
        <v>0</v>
      </c>
      <c r="R262" s="130">
        <f>Q262*H262</f>
        <v>0</v>
      </c>
      <c r="S262" s="130">
        <v>0</v>
      </c>
      <c r="T262" s="131">
        <f>S262*H262</f>
        <v>0</v>
      </c>
      <c r="AR262" s="132" t="s">
        <v>131</v>
      </c>
      <c r="AT262" s="132" t="s">
        <v>126</v>
      </c>
      <c r="AU262" s="132" t="s">
        <v>74</v>
      </c>
      <c r="AY262" s="15" t="s">
        <v>124</v>
      </c>
      <c r="BE262" s="133">
        <f>IF(N262="základní",J262,0)</f>
        <v>5400</v>
      </c>
      <c r="BF262" s="133">
        <f>IF(N262="snížená",J262,0)</f>
        <v>0</v>
      </c>
      <c r="BG262" s="133">
        <f>IF(N262="zákl. přenesená",J262,0)</f>
        <v>0</v>
      </c>
      <c r="BH262" s="133">
        <f>IF(N262="sníž. přenesená",J262,0)</f>
        <v>0</v>
      </c>
      <c r="BI262" s="133">
        <f>IF(N262="nulová",J262,0)</f>
        <v>0</v>
      </c>
      <c r="BJ262" s="15" t="s">
        <v>72</v>
      </c>
      <c r="BK262" s="133">
        <f>ROUND(I262*H262,2)</f>
        <v>5400</v>
      </c>
      <c r="BL262" s="15" t="s">
        <v>131</v>
      </c>
      <c r="BM262" s="132" t="s">
        <v>449</v>
      </c>
    </row>
    <row r="263" spans="2:65" s="1" customFormat="1" ht="29.25">
      <c r="B263" s="27"/>
      <c r="D263" s="134" t="s">
        <v>133</v>
      </c>
      <c r="F263" s="135" t="s">
        <v>450</v>
      </c>
      <c r="L263" s="27"/>
      <c r="M263" s="136"/>
      <c r="T263" s="47"/>
      <c r="AT263" s="15" t="s">
        <v>133</v>
      </c>
      <c r="AU263" s="15" t="s">
        <v>74</v>
      </c>
    </row>
    <row r="264" spans="2:65" s="1" customFormat="1">
      <c r="B264" s="27"/>
      <c r="D264" s="137" t="s">
        <v>135</v>
      </c>
      <c r="F264" s="138" t="s">
        <v>451</v>
      </c>
      <c r="L264" s="27"/>
      <c r="M264" s="136"/>
      <c r="T264" s="47"/>
      <c r="AT264" s="15" t="s">
        <v>135</v>
      </c>
      <c r="AU264" s="15" t="s">
        <v>74</v>
      </c>
    </row>
    <row r="265" spans="2:65" s="1" customFormat="1" ht="33" customHeight="1">
      <c r="B265" s="121"/>
      <c r="C265" s="122" t="s">
        <v>452</v>
      </c>
      <c r="D265" s="122" t="s">
        <v>126</v>
      </c>
      <c r="E265" s="123" t="s">
        <v>453</v>
      </c>
      <c r="F265" s="124" t="s">
        <v>454</v>
      </c>
      <c r="G265" s="125" t="s">
        <v>240</v>
      </c>
      <c r="H265" s="126">
        <v>1.5</v>
      </c>
      <c r="I265" s="127">
        <v>1140</v>
      </c>
      <c r="J265" s="127">
        <f>ROUND(I265*H265,2)</f>
        <v>1710</v>
      </c>
      <c r="K265" s="124" t="s">
        <v>130</v>
      </c>
      <c r="L265" s="27"/>
      <c r="M265" s="128" t="s">
        <v>3</v>
      </c>
      <c r="N265" s="129" t="s">
        <v>36</v>
      </c>
      <c r="O265" s="130">
        <v>3.3839999999999999</v>
      </c>
      <c r="P265" s="130">
        <f>O265*H265</f>
        <v>5.0759999999999996</v>
      </c>
      <c r="Q265" s="130">
        <v>0</v>
      </c>
      <c r="R265" s="130">
        <f>Q265*H265</f>
        <v>0</v>
      </c>
      <c r="S265" s="130">
        <v>0</v>
      </c>
      <c r="T265" s="131">
        <f>S265*H265</f>
        <v>0</v>
      </c>
      <c r="AR265" s="132" t="s">
        <v>131</v>
      </c>
      <c r="AT265" s="132" t="s">
        <v>126</v>
      </c>
      <c r="AU265" s="132" t="s">
        <v>74</v>
      </c>
      <c r="AY265" s="15" t="s">
        <v>124</v>
      </c>
      <c r="BE265" s="133">
        <f>IF(N265="základní",J265,0)</f>
        <v>1710</v>
      </c>
      <c r="BF265" s="133">
        <f>IF(N265="snížená",J265,0)</f>
        <v>0</v>
      </c>
      <c r="BG265" s="133">
        <f>IF(N265="zákl. přenesená",J265,0)</f>
        <v>0</v>
      </c>
      <c r="BH265" s="133">
        <f>IF(N265="sníž. přenesená",J265,0)</f>
        <v>0</v>
      </c>
      <c r="BI265" s="133">
        <f>IF(N265="nulová",J265,0)</f>
        <v>0</v>
      </c>
      <c r="BJ265" s="15" t="s">
        <v>72</v>
      </c>
      <c r="BK265" s="133">
        <f>ROUND(I265*H265,2)</f>
        <v>1710</v>
      </c>
      <c r="BL265" s="15" t="s">
        <v>131</v>
      </c>
      <c r="BM265" s="132" t="s">
        <v>455</v>
      </c>
    </row>
    <row r="266" spans="2:65" s="1" customFormat="1" ht="29.25">
      <c r="B266" s="27"/>
      <c r="D266" s="134" t="s">
        <v>133</v>
      </c>
      <c r="F266" s="135" t="s">
        <v>456</v>
      </c>
      <c r="L266" s="27"/>
      <c r="M266" s="136"/>
      <c r="T266" s="47"/>
      <c r="AT266" s="15" t="s">
        <v>133</v>
      </c>
      <c r="AU266" s="15" t="s">
        <v>74</v>
      </c>
    </row>
    <row r="267" spans="2:65" s="1" customFormat="1">
      <c r="B267" s="27"/>
      <c r="D267" s="137" t="s">
        <v>135</v>
      </c>
      <c r="F267" s="138" t="s">
        <v>457</v>
      </c>
      <c r="L267" s="27"/>
      <c r="M267" s="136"/>
      <c r="T267" s="47"/>
      <c r="AT267" s="15" t="s">
        <v>135</v>
      </c>
      <c r="AU267" s="15" t="s">
        <v>74</v>
      </c>
    </row>
    <row r="268" spans="2:65" s="1" customFormat="1" ht="33" customHeight="1">
      <c r="B268" s="121"/>
      <c r="C268" s="122" t="s">
        <v>458</v>
      </c>
      <c r="D268" s="122" t="s">
        <v>126</v>
      </c>
      <c r="E268" s="123" t="s">
        <v>459</v>
      </c>
      <c r="F268" s="124" t="s">
        <v>460</v>
      </c>
      <c r="G268" s="125" t="s">
        <v>240</v>
      </c>
      <c r="H268" s="126">
        <v>4.5</v>
      </c>
      <c r="I268" s="127">
        <v>925</v>
      </c>
      <c r="J268" s="127">
        <f>ROUND(I268*H268,2)</f>
        <v>4162.5</v>
      </c>
      <c r="K268" s="124" t="s">
        <v>130</v>
      </c>
      <c r="L268" s="27"/>
      <c r="M268" s="128" t="s">
        <v>3</v>
      </c>
      <c r="N268" s="129" t="s">
        <v>36</v>
      </c>
      <c r="O268" s="130">
        <v>2.7450000000000001</v>
      </c>
      <c r="P268" s="130">
        <f>O268*H268</f>
        <v>12.352500000000001</v>
      </c>
      <c r="Q268" s="130">
        <v>0</v>
      </c>
      <c r="R268" s="130">
        <f>Q268*H268</f>
        <v>0</v>
      </c>
      <c r="S268" s="130">
        <v>0</v>
      </c>
      <c r="T268" s="131">
        <f>S268*H268</f>
        <v>0</v>
      </c>
      <c r="AR268" s="132" t="s">
        <v>131</v>
      </c>
      <c r="AT268" s="132" t="s">
        <v>126</v>
      </c>
      <c r="AU268" s="132" t="s">
        <v>74</v>
      </c>
      <c r="AY268" s="15" t="s">
        <v>124</v>
      </c>
      <c r="BE268" s="133">
        <f>IF(N268="základní",J268,0)</f>
        <v>4162.5</v>
      </c>
      <c r="BF268" s="133">
        <f>IF(N268="snížená",J268,0)</f>
        <v>0</v>
      </c>
      <c r="BG268" s="133">
        <f>IF(N268="zákl. přenesená",J268,0)</f>
        <v>0</v>
      </c>
      <c r="BH268" s="133">
        <f>IF(N268="sníž. přenesená",J268,0)</f>
        <v>0</v>
      </c>
      <c r="BI268" s="133">
        <f>IF(N268="nulová",J268,0)</f>
        <v>0</v>
      </c>
      <c r="BJ268" s="15" t="s">
        <v>72</v>
      </c>
      <c r="BK268" s="133">
        <f>ROUND(I268*H268,2)</f>
        <v>4162.5</v>
      </c>
      <c r="BL268" s="15" t="s">
        <v>131</v>
      </c>
      <c r="BM268" s="132" t="s">
        <v>461</v>
      </c>
    </row>
    <row r="269" spans="2:65" s="1" customFormat="1" ht="29.25">
      <c r="B269" s="27"/>
      <c r="D269" s="134" t="s">
        <v>133</v>
      </c>
      <c r="F269" s="135" t="s">
        <v>462</v>
      </c>
      <c r="L269" s="27"/>
      <c r="M269" s="136"/>
      <c r="T269" s="47"/>
      <c r="AT269" s="15" t="s">
        <v>133</v>
      </c>
      <c r="AU269" s="15" t="s">
        <v>74</v>
      </c>
    </row>
    <row r="270" spans="2:65" s="1" customFormat="1">
      <c r="B270" s="27"/>
      <c r="D270" s="137" t="s">
        <v>135</v>
      </c>
      <c r="F270" s="138" t="s">
        <v>463</v>
      </c>
      <c r="L270" s="27"/>
      <c r="M270" s="136"/>
      <c r="T270" s="47"/>
      <c r="AT270" s="15" t="s">
        <v>135</v>
      </c>
      <c r="AU270" s="15" t="s">
        <v>74</v>
      </c>
    </row>
    <row r="271" spans="2:65" s="1" customFormat="1" ht="33" customHeight="1">
      <c r="B271" s="121"/>
      <c r="C271" s="122" t="s">
        <v>464</v>
      </c>
      <c r="D271" s="122" t="s">
        <v>126</v>
      </c>
      <c r="E271" s="123" t="s">
        <v>465</v>
      </c>
      <c r="F271" s="124" t="s">
        <v>466</v>
      </c>
      <c r="G271" s="125" t="s">
        <v>240</v>
      </c>
      <c r="H271" s="126">
        <v>15</v>
      </c>
      <c r="I271" s="127">
        <v>599</v>
      </c>
      <c r="J271" s="127">
        <f>ROUND(I271*H271,2)</f>
        <v>8985</v>
      </c>
      <c r="K271" s="124" t="s">
        <v>130</v>
      </c>
      <c r="L271" s="27"/>
      <c r="M271" s="128" t="s">
        <v>3</v>
      </c>
      <c r="N271" s="129" t="s">
        <v>36</v>
      </c>
      <c r="O271" s="130">
        <v>0.96699999999999997</v>
      </c>
      <c r="P271" s="130">
        <f>O271*H271</f>
        <v>14.504999999999999</v>
      </c>
      <c r="Q271" s="130">
        <v>0</v>
      </c>
      <c r="R271" s="130">
        <f>Q271*H271</f>
        <v>0</v>
      </c>
      <c r="S271" s="130">
        <v>0</v>
      </c>
      <c r="T271" s="131">
        <f>S271*H271</f>
        <v>0</v>
      </c>
      <c r="AR271" s="132" t="s">
        <v>131</v>
      </c>
      <c r="AT271" s="132" t="s">
        <v>126</v>
      </c>
      <c r="AU271" s="132" t="s">
        <v>74</v>
      </c>
      <c r="AY271" s="15" t="s">
        <v>124</v>
      </c>
      <c r="BE271" s="133">
        <f>IF(N271="základní",J271,0)</f>
        <v>8985</v>
      </c>
      <c r="BF271" s="133">
        <f>IF(N271="snížená",J271,0)</f>
        <v>0</v>
      </c>
      <c r="BG271" s="133">
        <f>IF(N271="zákl. přenesená",J271,0)</f>
        <v>0</v>
      </c>
      <c r="BH271" s="133">
        <f>IF(N271="sníž. přenesená",J271,0)</f>
        <v>0</v>
      </c>
      <c r="BI271" s="133">
        <f>IF(N271="nulová",J271,0)</f>
        <v>0</v>
      </c>
      <c r="BJ271" s="15" t="s">
        <v>72</v>
      </c>
      <c r="BK271" s="133">
        <f>ROUND(I271*H271,2)</f>
        <v>8985</v>
      </c>
      <c r="BL271" s="15" t="s">
        <v>131</v>
      </c>
      <c r="BM271" s="132" t="s">
        <v>467</v>
      </c>
    </row>
    <row r="272" spans="2:65" s="1" customFormat="1" ht="29.25">
      <c r="B272" s="27"/>
      <c r="D272" s="134" t="s">
        <v>133</v>
      </c>
      <c r="F272" s="135" t="s">
        <v>468</v>
      </c>
      <c r="L272" s="27"/>
      <c r="M272" s="136"/>
      <c r="T272" s="47"/>
      <c r="AT272" s="15" t="s">
        <v>133</v>
      </c>
      <c r="AU272" s="15" t="s">
        <v>74</v>
      </c>
    </row>
    <row r="273" spans="2:65" s="1" customFormat="1">
      <c r="B273" s="27"/>
      <c r="D273" s="137" t="s">
        <v>135</v>
      </c>
      <c r="F273" s="138" t="s">
        <v>469</v>
      </c>
      <c r="L273" s="27"/>
      <c r="M273" s="136"/>
      <c r="T273" s="47"/>
      <c r="AT273" s="15" t="s">
        <v>135</v>
      </c>
      <c r="AU273" s="15" t="s">
        <v>74</v>
      </c>
    </row>
    <row r="274" spans="2:65" s="1" customFormat="1" ht="33" customHeight="1">
      <c r="B274" s="121"/>
      <c r="C274" s="122" t="s">
        <v>470</v>
      </c>
      <c r="D274" s="122" t="s">
        <v>126</v>
      </c>
      <c r="E274" s="123" t="s">
        <v>471</v>
      </c>
      <c r="F274" s="124" t="s">
        <v>472</v>
      </c>
      <c r="G274" s="125" t="s">
        <v>240</v>
      </c>
      <c r="H274" s="126">
        <v>25</v>
      </c>
      <c r="I274" s="127">
        <v>452</v>
      </c>
      <c r="J274" s="127">
        <f>ROUND(I274*H274,2)</f>
        <v>11300</v>
      </c>
      <c r="K274" s="124" t="s">
        <v>130</v>
      </c>
      <c r="L274" s="27"/>
      <c r="M274" s="128" t="s">
        <v>3</v>
      </c>
      <c r="N274" s="129" t="s">
        <v>36</v>
      </c>
      <c r="O274" s="130">
        <v>0.60499999999999998</v>
      </c>
      <c r="P274" s="130">
        <f>O274*H274</f>
        <v>15.125</v>
      </c>
      <c r="Q274" s="130">
        <v>0</v>
      </c>
      <c r="R274" s="130">
        <f>Q274*H274</f>
        <v>0</v>
      </c>
      <c r="S274" s="130">
        <v>0</v>
      </c>
      <c r="T274" s="131">
        <f>S274*H274</f>
        <v>0</v>
      </c>
      <c r="AR274" s="132" t="s">
        <v>131</v>
      </c>
      <c r="AT274" s="132" t="s">
        <v>126</v>
      </c>
      <c r="AU274" s="132" t="s">
        <v>74</v>
      </c>
      <c r="AY274" s="15" t="s">
        <v>124</v>
      </c>
      <c r="BE274" s="133">
        <f>IF(N274="základní",J274,0)</f>
        <v>11300</v>
      </c>
      <c r="BF274" s="133">
        <f>IF(N274="snížená",J274,0)</f>
        <v>0</v>
      </c>
      <c r="BG274" s="133">
        <f>IF(N274="zákl. přenesená",J274,0)</f>
        <v>0</v>
      </c>
      <c r="BH274" s="133">
        <f>IF(N274="sníž. přenesená",J274,0)</f>
        <v>0</v>
      </c>
      <c r="BI274" s="133">
        <f>IF(N274="nulová",J274,0)</f>
        <v>0</v>
      </c>
      <c r="BJ274" s="15" t="s">
        <v>72</v>
      </c>
      <c r="BK274" s="133">
        <f>ROUND(I274*H274,2)</f>
        <v>11300</v>
      </c>
      <c r="BL274" s="15" t="s">
        <v>131</v>
      </c>
      <c r="BM274" s="132" t="s">
        <v>473</v>
      </c>
    </row>
    <row r="275" spans="2:65" s="1" customFormat="1" ht="29.25">
      <c r="B275" s="27"/>
      <c r="D275" s="134" t="s">
        <v>133</v>
      </c>
      <c r="F275" s="135" t="s">
        <v>474</v>
      </c>
      <c r="L275" s="27"/>
      <c r="M275" s="136"/>
      <c r="T275" s="47"/>
      <c r="AT275" s="15" t="s">
        <v>133</v>
      </c>
      <c r="AU275" s="15" t="s">
        <v>74</v>
      </c>
    </row>
    <row r="276" spans="2:65" s="1" customFormat="1">
      <c r="B276" s="27"/>
      <c r="D276" s="137" t="s">
        <v>135</v>
      </c>
      <c r="F276" s="138" t="s">
        <v>475</v>
      </c>
      <c r="L276" s="27"/>
      <c r="M276" s="136"/>
      <c r="T276" s="47"/>
      <c r="AT276" s="15" t="s">
        <v>135</v>
      </c>
      <c r="AU276" s="15" t="s">
        <v>74</v>
      </c>
    </row>
    <row r="277" spans="2:65" s="1" customFormat="1" ht="24.2" customHeight="1">
      <c r="B277" s="121"/>
      <c r="C277" s="122" t="s">
        <v>476</v>
      </c>
      <c r="D277" s="122" t="s">
        <v>126</v>
      </c>
      <c r="E277" s="123" t="s">
        <v>477</v>
      </c>
      <c r="F277" s="124" t="s">
        <v>478</v>
      </c>
      <c r="G277" s="125" t="s">
        <v>240</v>
      </c>
      <c r="H277" s="126">
        <v>4</v>
      </c>
      <c r="I277" s="127">
        <v>798</v>
      </c>
      <c r="J277" s="127">
        <f>ROUND(I277*H277,2)</f>
        <v>3192</v>
      </c>
      <c r="K277" s="124" t="s">
        <v>130</v>
      </c>
      <c r="L277" s="27"/>
      <c r="M277" s="128" t="s">
        <v>3</v>
      </c>
      <c r="N277" s="129" t="s">
        <v>36</v>
      </c>
      <c r="O277" s="130">
        <v>1.3879999999999999</v>
      </c>
      <c r="P277" s="130">
        <f>O277*H277</f>
        <v>5.5519999999999996</v>
      </c>
      <c r="Q277" s="130">
        <v>0</v>
      </c>
      <c r="R277" s="130">
        <f>Q277*H277</f>
        <v>0</v>
      </c>
      <c r="S277" s="130">
        <v>0</v>
      </c>
      <c r="T277" s="131">
        <f>S277*H277</f>
        <v>0</v>
      </c>
      <c r="AR277" s="132" t="s">
        <v>131</v>
      </c>
      <c r="AT277" s="132" t="s">
        <v>126</v>
      </c>
      <c r="AU277" s="132" t="s">
        <v>74</v>
      </c>
      <c r="AY277" s="15" t="s">
        <v>124</v>
      </c>
      <c r="BE277" s="133">
        <f>IF(N277="základní",J277,0)</f>
        <v>3192</v>
      </c>
      <c r="BF277" s="133">
        <f>IF(N277="snížená",J277,0)</f>
        <v>0</v>
      </c>
      <c r="BG277" s="133">
        <f>IF(N277="zákl. přenesená",J277,0)</f>
        <v>0</v>
      </c>
      <c r="BH277" s="133">
        <f>IF(N277="sníž. přenesená",J277,0)</f>
        <v>0</v>
      </c>
      <c r="BI277" s="133">
        <f>IF(N277="nulová",J277,0)</f>
        <v>0</v>
      </c>
      <c r="BJ277" s="15" t="s">
        <v>72</v>
      </c>
      <c r="BK277" s="133">
        <f>ROUND(I277*H277,2)</f>
        <v>3192</v>
      </c>
      <c r="BL277" s="15" t="s">
        <v>131</v>
      </c>
      <c r="BM277" s="132" t="s">
        <v>479</v>
      </c>
    </row>
    <row r="278" spans="2:65" s="1" customFormat="1" ht="29.25">
      <c r="B278" s="27"/>
      <c r="D278" s="134" t="s">
        <v>133</v>
      </c>
      <c r="F278" s="135" t="s">
        <v>480</v>
      </c>
      <c r="L278" s="27"/>
      <c r="M278" s="136"/>
      <c r="T278" s="47"/>
      <c r="AT278" s="15" t="s">
        <v>133</v>
      </c>
      <c r="AU278" s="15" t="s">
        <v>74</v>
      </c>
    </row>
    <row r="279" spans="2:65" s="1" customFormat="1">
      <c r="B279" s="27"/>
      <c r="D279" s="137" t="s">
        <v>135</v>
      </c>
      <c r="F279" s="138" t="s">
        <v>481</v>
      </c>
      <c r="L279" s="27"/>
      <c r="M279" s="136"/>
      <c r="T279" s="47"/>
      <c r="AT279" s="15" t="s">
        <v>135</v>
      </c>
      <c r="AU279" s="15" t="s">
        <v>74</v>
      </c>
    </row>
    <row r="280" spans="2:65" s="1" customFormat="1" ht="33" customHeight="1">
      <c r="B280" s="121"/>
      <c r="C280" s="122" t="s">
        <v>482</v>
      </c>
      <c r="D280" s="122" t="s">
        <v>126</v>
      </c>
      <c r="E280" s="123" t="s">
        <v>483</v>
      </c>
      <c r="F280" s="124" t="s">
        <v>484</v>
      </c>
      <c r="G280" s="125" t="s">
        <v>240</v>
      </c>
      <c r="H280" s="126">
        <v>5</v>
      </c>
      <c r="I280" s="127">
        <v>779</v>
      </c>
      <c r="J280" s="127">
        <f>ROUND(I280*H280,2)</f>
        <v>3895</v>
      </c>
      <c r="K280" s="124" t="s">
        <v>130</v>
      </c>
      <c r="L280" s="27"/>
      <c r="M280" s="128" t="s">
        <v>3</v>
      </c>
      <c r="N280" s="129" t="s">
        <v>36</v>
      </c>
      <c r="O280" s="130">
        <v>1.355</v>
      </c>
      <c r="P280" s="130">
        <f>O280*H280</f>
        <v>6.7750000000000004</v>
      </c>
      <c r="Q280" s="130">
        <v>0</v>
      </c>
      <c r="R280" s="130">
        <f>Q280*H280</f>
        <v>0</v>
      </c>
      <c r="S280" s="130">
        <v>0</v>
      </c>
      <c r="T280" s="131">
        <f>S280*H280</f>
        <v>0</v>
      </c>
      <c r="AR280" s="132" t="s">
        <v>131</v>
      </c>
      <c r="AT280" s="132" t="s">
        <v>126</v>
      </c>
      <c r="AU280" s="132" t="s">
        <v>74</v>
      </c>
      <c r="AY280" s="15" t="s">
        <v>124</v>
      </c>
      <c r="BE280" s="133">
        <f>IF(N280="základní",J280,0)</f>
        <v>3895</v>
      </c>
      <c r="BF280" s="133">
        <f>IF(N280="snížená",J280,0)</f>
        <v>0</v>
      </c>
      <c r="BG280" s="133">
        <f>IF(N280="zákl. přenesená",J280,0)</f>
        <v>0</v>
      </c>
      <c r="BH280" s="133">
        <f>IF(N280="sníž. přenesená",J280,0)</f>
        <v>0</v>
      </c>
      <c r="BI280" s="133">
        <f>IF(N280="nulová",J280,0)</f>
        <v>0</v>
      </c>
      <c r="BJ280" s="15" t="s">
        <v>72</v>
      </c>
      <c r="BK280" s="133">
        <f>ROUND(I280*H280,2)</f>
        <v>3895</v>
      </c>
      <c r="BL280" s="15" t="s">
        <v>131</v>
      </c>
      <c r="BM280" s="132" t="s">
        <v>485</v>
      </c>
    </row>
    <row r="281" spans="2:65" s="1" customFormat="1" ht="29.25">
      <c r="B281" s="27"/>
      <c r="D281" s="134" t="s">
        <v>133</v>
      </c>
      <c r="F281" s="135" t="s">
        <v>486</v>
      </c>
      <c r="L281" s="27"/>
      <c r="M281" s="136"/>
      <c r="T281" s="47"/>
      <c r="AT281" s="15" t="s">
        <v>133</v>
      </c>
      <c r="AU281" s="15" t="s">
        <v>74</v>
      </c>
    </row>
    <row r="282" spans="2:65" s="1" customFormat="1">
      <c r="B282" s="27"/>
      <c r="D282" s="137" t="s">
        <v>135</v>
      </c>
      <c r="F282" s="138" t="s">
        <v>487</v>
      </c>
      <c r="L282" s="27"/>
      <c r="M282" s="136"/>
      <c r="T282" s="47"/>
      <c r="AT282" s="15" t="s">
        <v>135</v>
      </c>
      <c r="AU282" s="15" t="s">
        <v>74</v>
      </c>
    </row>
    <row r="283" spans="2:65" s="1" customFormat="1" ht="33" customHeight="1">
      <c r="B283" s="121"/>
      <c r="C283" s="122" t="s">
        <v>488</v>
      </c>
      <c r="D283" s="122" t="s">
        <v>126</v>
      </c>
      <c r="E283" s="123" t="s">
        <v>489</v>
      </c>
      <c r="F283" s="124" t="s">
        <v>490</v>
      </c>
      <c r="G283" s="125" t="s">
        <v>240</v>
      </c>
      <c r="H283" s="126">
        <v>10</v>
      </c>
      <c r="I283" s="127">
        <v>792</v>
      </c>
      <c r="J283" s="127">
        <f>ROUND(I283*H283,2)</f>
        <v>7920</v>
      </c>
      <c r="K283" s="124" t="s">
        <v>130</v>
      </c>
      <c r="L283" s="27"/>
      <c r="M283" s="128" t="s">
        <v>3</v>
      </c>
      <c r="N283" s="129" t="s">
        <v>36</v>
      </c>
      <c r="O283" s="130">
        <v>1.278</v>
      </c>
      <c r="P283" s="130">
        <f>O283*H283</f>
        <v>12.780000000000001</v>
      </c>
      <c r="Q283" s="130">
        <v>0</v>
      </c>
      <c r="R283" s="130">
        <f>Q283*H283</f>
        <v>0</v>
      </c>
      <c r="S283" s="130">
        <v>0</v>
      </c>
      <c r="T283" s="131">
        <f>S283*H283</f>
        <v>0</v>
      </c>
      <c r="AR283" s="132" t="s">
        <v>131</v>
      </c>
      <c r="AT283" s="132" t="s">
        <v>126</v>
      </c>
      <c r="AU283" s="132" t="s">
        <v>74</v>
      </c>
      <c r="AY283" s="15" t="s">
        <v>124</v>
      </c>
      <c r="BE283" s="133">
        <f>IF(N283="základní",J283,0)</f>
        <v>7920</v>
      </c>
      <c r="BF283" s="133">
        <f>IF(N283="snížená",J283,0)</f>
        <v>0</v>
      </c>
      <c r="BG283" s="133">
        <f>IF(N283="zákl. přenesená",J283,0)</f>
        <v>0</v>
      </c>
      <c r="BH283" s="133">
        <f>IF(N283="sníž. přenesená",J283,0)</f>
        <v>0</v>
      </c>
      <c r="BI283" s="133">
        <f>IF(N283="nulová",J283,0)</f>
        <v>0</v>
      </c>
      <c r="BJ283" s="15" t="s">
        <v>72</v>
      </c>
      <c r="BK283" s="133">
        <f>ROUND(I283*H283,2)</f>
        <v>7920</v>
      </c>
      <c r="BL283" s="15" t="s">
        <v>131</v>
      </c>
      <c r="BM283" s="132" t="s">
        <v>491</v>
      </c>
    </row>
    <row r="284" spans="2:65" s="1" customFormat="1" ht="29.25">
      <c r="B284" s="27"/>
      <c r="D284" s="134" t="s">
        <v>133</v>
      </c>
      <c r="F284" s="135" t="s">
        <v>492</v>
      </c>
      <c r="L284" s="27"/>
      <c r="M284" s="136"/>
      <c r="T284" s="47"/>
      <c r="AT284" s="15" t="s">
        <v>133</v>
      </c>
      <c r="AU284" s="15" t="s">
        <v>74</v>
      </c>
    </row>
    <row r="285" spans="2:65" s="1" customFormat="1">
      <c r="B285" s="27"/>
      <c r="D285" s="137" t="s">
        <v>135</v>
      </c>
      <c r="F285" s="138" t="s">
        <v>493</v>
      </c>
      <c r="L285" s="27"/>
      <c r="M285" s="136"/>
      <c r="T285" s="47"/>
      <c r="AT285" s="15" t="s">
        <v>135</v>
      </c>
      <c r="AU285" s="15" t="s">
        <v>74</v>
      </c>
    </row>
    <row r="286" spans="2:65" s="1" customFormat="1" ht="33" customHeight="1">
      <c r="B286" s="121"/>
      <c r="C286" s="122" t="s">
        <v>494</v>
      </c>
      <c r="D286" s="122" t="s">
        <v>126</v>
      </c>
      <c r="E286" s="123" t="s">
        <v>495</v>
      </c>
      <c r="F286" s="124" t="s">
        <v>496</v>
      </c>
      <c r="G286" s="125" t="s">
        <v>240</v>
      </c>
      <c r="H286" s="126">
        <v>25</v>
      </c>
      <c r="I286" s="127">
        <v>598</v>
      </c>
      <c r="J286" s="127">
        <f>ROUND(I286*H286,2)</f>
        <v>14950</v>
      </c>
      <c r="K286" s="124" t="s">
        <v>130</v>
      </c>
      <c r="L286" s="27"/>
      <c r="M286" s="128" t="s">
        <v>3</v>
      </c>
      <c r="N286" s="129" t="s">
        <v>36</v>
      </c>
      <c r="O286" s="130">
        <v>0.8</v>
      </c>
      <c r="P286" s="130">
        <f>O286*H286</f>
        <v>20</v>
      </c>
      <c r="Q286" s="130">
        <v>0</v>
      </c>
      <c r="R286" s="130">
        <f>Q286*H286</f>
        <v>0</v>
      </c>
      <c r="S286" s="130">
        <v>0</v>
      </c>
      <c r="T286" s="131">
        <f>S286*H286</f>
        <v>0</v>
      </c>
      <c r="AR286" s="132" t="s">
        <v>131</v>
      </c>
      <c r="AT286" s="132" t="s">
        <v>126</v>
      </c>
      <c r="AU286" s="132" t="s">
        <v>74</v>
      </c>
      <c r="AY286" s="15" t="s">
        <v>124</v>
      </c>
      <c r="BE286" s="133">
        <f>IF(N286="základní",J286,0)</f>
        <v>14950</v>
      </c>
      <c r="BF286" s="133">
        <f>IF(N286="snížená",J286,0)</f>
        <v>0</v>
      </c>
      <c r="BG286" s="133">
        <f>IF(N286="zákl. přenesená",J286,0)</f>
        <v>0</v>
      </c>
      <c r="BH286" s="133">
        <f>IF(N286="sníž. přenesená",J286,0)</f>
        <v>0</v>
      </c>
      <c r="BI286" s="133">
        <f>IF(N286="nulová",J286,0)</f>
        <v>0</v>
      </c>
      <c r="BJ286" s="15" t="s">
        <v>72</v>
      </c>
      <c r="BK286" s="133">
        <f>ROUND(I286*H286,2)</f>
        <v>14950</v>
      </c>
      <c r="BL286" s="15" t="s">
        <v>131</v>
      </c>
      <c r="BM286" s="132" t="s">
        <v>497</v>
      </c>
    </row>
    <row r="287" spans="2:65" s="1" customFormat="1" ht="29.25">
      <c r="B287" s="27"/>
      <c r="D287" s="134" t="s">
        <v>133</v>
      </c>
      <c r="F287" s="135" t="s">
        <v>498</v>
      </c>
      <c r="L287" s="27"/>
      <c r="M287" s="136"/>
      <c r="T287" s="47"/>
      <c r="AT287" s="15" t="s">
        <v>133</v>
      </c>
      <c r="AU287" s="15" t="s">
        <v>74</v>
      </c>
    </row>
    <row r="288" spans="2:65" s="1" customFormat="1">
      <c r="B288" s="27"/>
      <c r="D288" s="137" t="s">
        <v>135</v>
      </c>
      <c r="F288" s="138" t="s">
        <v>499</v>
      </c>
      <c r="L288" s="27"/>
      <c r="M288" s="136"/>
      <c r="T288" s="47"/>
      <c r="AT288" s="15" t="s">
        <v>135</v>
      </c>
      <c r="AU288" s="15" t="s">
        <v>74</v>
      </c>
    </row>
    <row r="289" spans="2:65" s="1" customFormat="1" ht="33" customHeight="1">
      <c r="B289" s="121"/>
      <c r="C289" s="122" t="s">
        <v>500</v>
      </c>
      <c r="D289" s="122" t="s">
        <v>126</v>
      </c>
      <c r="E289" s="123" t="s">
        <v>501</v>
      </c>
      <c r="F289" s="124" t="s">
        <v>502</v>
      </c>
      <c r="G289" s="125" t="s">
        <v>240</v>
      </c>
      <c r="H289" s="126">
        <v>10</v>
      </c>
      <c r="I289" s="127">
        <v>726</v>
      </c>
      <c r="J289" s="127">
        <f>ROUND(I289*H289,2)</f>
        <v>7260</v>
      </c>
      <c r="K289" s="124" t="s">
        <v>130</v>
      </c>
      <c r="L289" s="27"/>
      <c r="M289" s="128" t="s">
        <v>3</v>
      </c>
      <c r="N289" s="129" t="s">
        <v>36</v>
      </c>
      <c r="O289" s="130">
        <v>1.173</v>
      </c>
      <c r="P289" s="130">
        <f>O289*H289</f>
        <v>11.73</v>
      </c>
      <c r="Q289" s="130">
        <v>0</v>
      </c>
      <c r="R289" s="130">
        <f>Q289*H289</f>
        <v>0</v>
      </c>
      <c r="S289" s="130">
        <v>0</v>
      </c>
      <c r="T289" s="131">
        <f>S289*H289</f>
        <v>0</v>
      </c>
      <c r="AR289" s="132" t="s">
        <v>131</v>
      </c>
      <c r="AT289" s="132" t="s">
        <v>126</v>
      </c>
      <c r="AU289" s="132" t="s">
        <v>74</v>
      </c>
      <c r="AY289" s="15" t="s">
        <v>124</v>
      </c>
      <c r="BE289" s="133">
        <f>IF(N289="základní",J289,0)</f>
        <v>7260</v>
      </c>
      <c r="BF289" s="133">
        <f>IF(N289="snížená",J289,0)</f>
        <v>0</v>
      </c>
      <c r="BG289" s="133">
        <f>IF(N289="zákl. přenesená",J289,0)</f>
        <v>0</v>
      </c>
      <c r="BH289" s="133">
        <f>IF(N289="sníž. přenesená",J289,0)</f>
        <v>0</v>
      </c>
      <c r="BI289" s="133">
        <f>IF(N289="nulová",J289,0)</f>
        <v>0</v>
      </c>
      <c r="BJ289" s="15" t="s">
        <v>72</v>
      </c>
      <c r="BK289" s="133">
        <f>ROUND(I289*H289,2)</f>
        <v>7260</v>
      </c>
      <c r="BL289" s="15" t="s">
        <v>131</v>
      </c>
      <c r="BM289" s="132" t="s">
        <v>503</v>
      </c>
    </row>
    <row r="290" spans="2:65" s="1" customFormat="1" ht="29.25">
      <c r="B290" s="27"/>
      <c r="D290" s="134" t="s">
        <v>133</v>
      </c>
      <c r="F290" s="135" t="s">
        <v>504</v>
      </c>
      <c r="L290" s="27"/>
      <c r="M290" s="136"/>
      <c r="T290" s="47"/>
      <c r="AT290" s="15" t="s">
        <v>133</v>
      </c>
      <c r="AU290" s="15" t="s">
        <v>74</v>
      </c>
    </row>
    <row r="291" spans="2:65" s="1" customFormat="1">
      <c r="B291" s="27"/>
      <c r="D291" s="137" t="s">
        <v>135</v>
      </c>
      <c r="F291" s="138" t="s">
        <v>505</v>
      </c>
      <c r="L291" s="27"/>
      <c r="M291" s="136"/>
      <c r="T291" s="47"/>
      <c r="AT291" s="15" t="s">
        <v>135</v>
      </c>
      <c r="AU291" s="15" t="s">
        <v>74</v>
      </c>
    </row>
    <row r="292" spans="2:65" s="1" customFormat="1" ht="33" customHeight="1">
      <c r="B292" s="121"/>
      <c r="C292" s="122" t="s">
        <v>506</v>
      </c>
      <c r="D292" s="122" t="s">
        <v>126</v>
      </c>
      <c r="E292" s="123" t="s">
        <v>507</v>
      </c>
      <c r="F292" s="124" t="s">
        <v>508</v>
      </c>
      <c r="G292" s="125" t="s">
        <v>240</v>
      </c>
      <c r="H292" s="126">
        <v>25</v>
      </c>
      <c r="I292" s="127">
        <v>555</v>
      </c>
      <c r="J292" s="127">
        <f>ROUND(I292*H292,2)</f>
        <v>13875</v>
      </c>
      <c r="K292" s="124" t="s">
        <v>130</v>
      </c>
      <c r="L292" s="27"/>
      <c r="M292" s="128" t="s">
        <v>3</v>
      </c>
      <c r="N292" s="129" t="s">
        <v>36</v>
      </c>
      <c r="O292" s="130">
        <v>0.74199999999999999</v>
      </c>
      <c r="P292" s="130">
        <f>O292*H292</f>
        <v>18.55</v>
      </c>
      <c r="Q292" s="130">
        <v>0</v>
      </c>
      <c r="R292" s="130">
        <f>Q292*H292</f>
        <v>0</v>
      </c>
      <c r="S292" s="130">
        <v>0</v>
      </c>
      <c r="T292" s="131">
        <f>S292*H292</f>
        <v>0</v>
      </c>
      <c r="AR292" s="132" t="s">
        <v>131</v>
      </c>
      <c r="AT292" s="132" t="s">
        <v>126</v>
      </c>
      <c r="AU292" s="132" t="s">
        <v>74</v>
      </c>
      <c r="AY292" s="15" t="s">
        <v>124</v>
      </c>
      <c r="BE292" s="133">
        <f>IF(N292="základní",J292,0)</f>
        <v>13875</v>
      </c>
      <c r="BF292" s="133">
        <f>IF(N292="snížená",J292,0)</f>
        <v>0</v>
      </c>
      <c r="BG292" s="133">
        <f>IF(N292="zákl. přenesená",J292,0)</f>
        <v>0</v>
      </c>
      <c r="BH292" s="133">
        <f>IF(N292="sníž. přenesená",J292,0)</f>
        <v>0</v>
      </c>
      <c r="BI292" s="133">
        <f>IF(N292="nulová",J292,0)</f>
        <v>0</v>
      </c>
      <c r="BJ292" s="15" t="s">
        <v>72</v>
      </c>
      <c r="BK292" s="133">
        <f>ROUND(I292*H292,2)</f>
        <v>13875</v>
      </c>
      <c r="BL292" s="15" t="s">
        <v>131</v>
      </c>
      <c r="BM292" s="132" t="s">
        <v>509</v>
      </c>
    </row>
    <row r="293" spans="2:65" s="1" customFormat="1" ht="29.25">
      <c r="B293" s="27"/>
      <c r="D293" s="134" t="s">
        <v>133</v>
      </c>
      <c r="F293" s="135" t="s">
        <v>510</v>
      </c>
      <c r="L293" s="27"/>
      <c r="M293" s="136"/>
      <c r="T293" s="47"/>
      <c r="AT293" s="15" t="s">
        <v>133</v>
      </c>
      <c r="AU293" s="15" t="s">
        <v>74</v>
      </c>
    </row>
    <row r="294" spans="2:65" s="1" customFormat="1">
      <c r="B294" s="27"/>
      <c r="D294" s="137" t="s">
        <v>135</v>
      </c>
      <c r="F294" s="138" t="s">
        <v>511</v>
      </c>
      <c r="L294" s="27"/>
      <c r="M294" s="136"/>
      <c r="T294" s="47"/>
      <c r="AT294" s="15" t="s">
        <v>135</v>
      </c>
      <c r="AU294" s="15" t="s">
        <v>74</v>
      </c>
    </row>
    <row r="295" spans="2:65" s="1" customFormat="1" ht="37.9" customHeight="1">
      <c r="B295" s="121"/>
      <c r="C295" s="122" t="s">
        <v>512</v>
      </c>
      <c r="D295" s="122" t="s">
        <v>126</v>
      </c>
      <c r="E295" s="123" t="s">
        <v>513</v>
      </c>
      <c r="F295" s="124" t="s">
        <v>514</v>
      </c>
      <c r="G295" s="125" t="s">
        <v>240</v>
      </c>
      <c r="H295" s="126">
        <v>8</v>
      </c>
      <c r="I295" s="127">
        <v>1640</v>
      </c>
      <c r="J295" s="127">
        <f>ROUND(I295*H295,2)</f>
        <v>13120</v>
      </c>
      <c r="K295" s="124" t="s">
        <v>130</v>
      </c>
      <c r="L295" s="27"/>
      <c r="M295" s="128" t="s">
        <v>3</v>
      </c>
      <c r="N295" s="129" t="s">
        <v>36</v>
      </c>
      <c r="O295" s="130">
        <v>4.8630000000000004</v>
      </c>
      <c r="P295" s="130">
        <f>O295*H295</f>
        <v>38.904000000000003</v>
      </c>
      <c r="Q295" s="130">
        <v>0</v>
      </c>
      <c r="R295" s="130">
        <f>Q295*H295</f>
        <v>0</v>
      </c>
      <c r="S295" s="130">
        <v>0</v>
      </c>
      <c r="T295" s="131">
        <f>S295*H295</f>
        <v>0</v>
      </c>
      <c r="AR295" s="132" t="s">
        <v>131</v>
      </c>
      <c r="AT295" s="132" t="s">
        <v>126</v>
      </c>
      <c r="AU295" s="132" t="s">
        <v>74</v>
      </c>
      <c r="AY295" s="15" t="s">
        <v>124</v>
      </c>
      <c r="BE295" s="133">
        <f>IF(N295="základní",J295,0)</f>
        <v>13120</v>
      </c>
      <c r="BF295" s="133">
        <f>IF(N295="snížená",J295,0)</f>
        <v>0</v>
      </c>
      <c r="BG295" s="133">
        <f>IF(N295="zákl. přenesená",J295,0)</f>
        <v>0</v>
      </c>
      <c r="BH295" s="133">
        <f>IF(N295="sníž. přenesená",J295,0)</f>
        <v>0</v>
      </c>
      <c r="BI295" s="133">
        <f>IF(N295="nulová",J295,0)</f>
        <v>0</v>
      </c>
      <c r="BJ295" s="15" t="s">
        <v>72</v>
      </c>
      <c r="BK295" s="133">
        <f>ROUND(I295*H295,2)</f>
        <v>13120</v>
      </c>
      <c r="BL295" s="15" t="s">
        <v>131</v>
      </c>
      <c r="BM295" s="132" t="s">
        <v>515</v>
      </c>
    </row>
    <row r="296" spans="2:65" s="1" customFormat="1" ht="29.25">
      <c r="B296" s="27"/>
      <c r="D296" s="134" t="s">
        <v>133</v>
      </c>
      <c r="F296" s="135" t="s">
        <v>516</v>
      </c>
      <c r="L296" s="27"/>
      <c r="M296" s="136"/>
      <c r="T296" s="47"/>
      <c r="AT296" s="15" t="s">
        <v>133</v>
      </c>
      <c r="AU296" s="15" t="s">
        <v>74</v>
      </c>
    </row>
    <row r="297" spans="2:65" s="1" customFormat="1">
      <c r="B297" s="27"/>
      <c r="D297" s="137" t="s">
        <v>135</v>
      </c>
      <c r="F297" s="138" t="s">
        <v>517</v>
      </c>
      <c r="L297" s="27"/>
      <c r="M297" s="136"/>
      <c r="T297" s="47"/>
      <c r="AT297" s="15" t="s">
        <v>135</v>
      </c>
      <c r="AU297" s="15" t="s">
        <v>74</v>
      </c>
    </row>
    <row r="298" spans="2:65" s="1" customFormat="1" ht="24.2" customHeight="1">
      <c r="B298" s="121"/>
      <c r="C298" s="122" t="s">
        <v>518</v>
      </c>
      <c r="D298" s="122" t="s">
        <v>126</v>
      </c>
      <c r="E298" s="123" t="s">
        <v>519</v>
      </c>
      <c r="F298" s="124" t="s">
        <v>520</v>
      </c>
      <c r="G298" s="125" t="s">
        <v>129</v>
      </c>
      <c r="H298" s="126">
        <v>10</v>
      </c>
      <c r="I298" s="127">
        <v>765</v>
      </c>
      <c r="J298" s="127">
        <f>ROUND(I298*H298,2)</f>
        <v>7650</v>
      </c>
      <c r="K298" s="124" t="s">
        <v>130</v>
      </c>
      <c r="L298" s="27"/>
      <c r="M298" s="128" t="s">
        <v>3</v>
      </c>
      <c r="N298" s="129" t="s">
        <v>36</v>
      </c>
      <c r="O298" s="130">
        <v>1.71</v>
      </c>
      <c r="P298" s="130">
        <f>O298*H298</f>
        <v>17.100000000000001</v>
      </c>
      <c r="Q298" s="130">
        <v>2E-3</v>
      </c>
      <c r="R298" s="130">
        <f>Q298*H298</f>
        <v>0.02</v>
      </c>
      <c r="S298" s="130">
        <v>0</v>
      </c>
      <c r="T298" s="131">
        <f>S298*H298</f>
        <v>0</v>
      </c>
      <c r="AR298" s="132" t="s">
        <v>131</v>
      </c>
      <c r="AT298" s="132" t="s">
        <v>126</v>
      </c>
      <c r="AU298" s="132" t="s">
        <v>74</v>
      </c>
      <c r="AY298" s="15" t="s">
        <v>124</v>
      </c>
      <c r="BE298" s="133">
        <f>IF(N298="základní",J298,0)</f>
        <v>7650</v>
      </c>
      <c r="BF298" s="133">
        <f>IF(N298="snížená",J298,0)</f>
        <v>0</v>
      </c>
      <c r="BG298" s="133">
        <f>IF(N298="zákl. přenesená",J298,0)</f>
        <v>0</v>
      </c>
      <c r="BH298" s="133">
        <f>IF(N298="sníž. přenesená",J298,0)</f>
        <v>0</v>
      </c>
      <c r="BI298" s="133">
        <f>IF(N298="nulová",J298,0)</f>
        <v>0</v>
      </c>
      <c r="BJ298" s="15" t="s">
        <v>72</v>
      </c>
      <c r="BK298" s="133">
        <f>ROUND(I298*H298,2)</f>
        <v>7650</v>
      </c>
      <c r="BL298" s="15" t="s">
        <v>131</v>
      </c>
      <c r="BM298" s="132" t="s">
        <v>521</v>
      </c>
    </row>
    <row r="299" spans="2:65" s="1" customFormat="1" ht="19.5">
      <c r="B299" s="27"/>
      <c r="D299" s="134" t="s">
        <v>133</v>
      </c>
      <c r="F299" s="135" t="s">
        <v>522</v>
      </c>
      <c r="L299" s="27"/>
      <c r="M299" s="136"/>
      <c r="T299" s="47"/>
      <c r="AT299" s="15" t="s">
        <v>133</v>
      </c>
      <c r="AU299" s="15" t="s">
        <v>74</v>
      </c>
    </row>
    <row r="300" spans="2:65" s="1" customFormat="1">
      <c r="B300" s="27"/>
      <c r="D300" s="137" t="s">
        <v>135</v>
      </c>
      <c r="F300" s="138" t="s">
        <v>523</v>
      </c>
      <c r="L300" s="27"/>
      <c r="M300" s="136"/>
      <c r="T300" s="47"/>
      <c r="AT300" s="15" t="s">
        <v>135</v>
      </c>
      <c r="AU300" s="15" t="s">
        <v>74</v>
      </c>
    </row>
    <row r="301" spans="2:65" s="1" customFormat="1" ht="24.2" customHeight="1">
      <c r="B301" s="121"/>
      <c r="C301" s="122" t="s">
        <v>524</v>
      </c>
      <c r="D301" s="122" t="s">
        <v>126</v>
      </c>
      <c r="E301" s="123" t="s">
        <v>525</v>
      </c>
      <c r="F301" s="124" t="s">
        <v>526</v>
      </c>
      <c r="G301" s="125" t="s">
        <v>129</v>
      </c>
      <c r="H301" s="126">
        <v>10</v>
      </c>
      <c r="I301" s="127">
        <v>340</v>
      </c>
      <c r="J301" s="127">
        <f>ROUND(I301*H301,2)</f>
        <v>3400</v>
      </c>
      <c r="K301" s="124" t="s">
        <v>130</v>
      </c>
      <c r="L301" s="27"/>
      <c r="M301" s="128" t="s">
        <v>3</v>
      </c>
      <c r="N301" s="129" t="s">
        <v>36</v>
      </c>
      <c r="O301" s="130">
        <v>0.88100000000000001</v>
      </c>
      <c r="P301" s="130">
        <f>O301*H301</f>
        <v>8.81</v>
      </c>
      <c r="Q301" s="130">
        <v>0</v>
      </c>
      <c r="R301" s="130">
        <f>Q301*H301</f>
        <v>0</v>
      </c>
      <c r="S301" s="130">
        <v>0</v>
      </c>
      <c r="T301" s="131">
        <f>S301*H301</f>
        <v>0</v>
      </c>
      <c r="AR301" s="132" t="s">
        <v>131</v>
      </c>
      <c r="AT301" s="132" t="s">
        <v>126</v>
      </c>
      <c r="AU301" s="132" t="s">
        <v>74</v>
      </c>
      <c r="AY301" s="15" t="s">
        <v>124</v>
      </c>
      <c r="BE301" s="133">
        <f>IF(N301="základní",J301,0)</f>
        <v>3400</v>
      </c>
      <c r="BF301" s="133">
        <f>IF(N301="snížená",J301,0)</f>
        <v>0</v>
      </c>
      <c r="BG301" s="133">
        <f>IF(N301="zákl. přenesená",J301,0)</f>
        <v>0</v>
      </c>
      <c r="BH301" s="133">
        <f>IF(N301="sníž. přenesená",J301,0)</f>
        <v>0</v>
      </c>
      <c r="BI301" s="133">
        <f>IF(N301="nulová",J301,0)</f>
        <v>0</v>
      </c>
      <c r="BJ301" s="15" t="s">
        <v>72</v>
      </c>
      <c r="BK301" s="133">
        <f>ROUND(I301*H301,2)</f>
        <v>3400</v>
      </c>
      <c r="BL301" s="15" t="s">
        <v>131</v>
      </c>
      <c r="BM301" s="132" t="s">
        <v>527</v>
      </c>
    </row>
    <row r="302" spans="2:65" s="1" customFormat="1" ht="29.25">
      <c r="B302" s="27"/>
      <c r="D302" s="134" t="s">
        <v>133</v>
      </c>
      <c r="F302" s="135" t="s">
        <v>528</v>
      </c>
      <c r="L302" s="27"/>
      <c r="M302" s="136"/>
      <c r="T302" s="47"/>
      <c r="AT302" s="15" t="s">
        <v>133</v>
      </c>
      <c r="AU302" s="15" t="s">
        <v>74</v>
      </c>
    </row>
    <row r="303" spans="2:65" s="1" customFormat="1">
      <c r="B303" s="27"/>
      <c r="D303" s="137" t="s">
        <v>135</v>
      </c>
      <c r="F303" s="138" t="s">
        <v>529</v>
      </c>
      <c r="L303" s="27"/>
      <c r="M303" s="136"/>
      <c r="T303" s="47"/>
      <c r="AT303" s="15" t="s">
        <v>135</v>
      </c>
      <c r="AU303" s="15" t="s">
        <v>74</v>
      </c>
    </row>
    <row r="304" spans="2:65" s="1" customFormat="1" ht="33" customHeight="1">
      <c r="B304" s="121"/>
      <c r="C304" s="122" t="s">
        <v>530</v>
      </c>
      <c r="D304" s="122" t="s">
        <v>126</v>
      </c>
      <c r="E304" s="123" t="s">
        <v>531</v>
      </c>
      <c r="F304" s="124" t="s">
        <v>532</v>
      </c>
      <c r="G304" s="125" t="s">
        <v>129</v>
      </c>
      <c r="H304" s="126">
        <v>50</v>
      </c>
      <c r="I304" s="127">
        <v>82</v>
      </c>
      <c r="J304" s="127">
        <f>ROUND(I304*H304,2)</f>
        <v>4100</v>
      </c>
      <c r="K304" s="124" t="s">
        <v>130</v>
      </c>
      <c r="L304" s="27"/>
      <c r="M304" s="128" t="s">
        <v>3</v>
      </c>
      <c r="N304" s="129" t="s">
        <v>36</v>
      </c>
      <c r="O304" s="130">
        <v>0.215</v>
      </c>
      <c r="P304" s="130">
        <f>O304*H304</f>
        <v>10.75</v>
      </c>
      <c r="Q304" s="130">
        <v>0</v>
      </c>
      <c r="R304" s="130">
        <f>Q304*H304</f>
        <v>0</v>
      </c>
      <c r="S304" s="130">
        <v>0</v>
      </c>
      <c r="T304" s="131">
        <f>S304*H304</f>
        <v>0</v>
      </c>
      <c r="AR304" s="132" t="s">
        <v>131</v>
      </c>
      <c r="AT304" s="132" t="s">
        <v>126</v>
      </c>
      <c r="AU304" s="132" t="s">
        <v>74</v>
      </c>
      <c r="AY304" s="15" t="s">
        <v>124</v>
      </c>
      <c r="BE304" s="133">
        <f>IF(N304="základní",J304,0)</f>
        <v>4100</v>
      </c>
      <c r="BF304" s="133">
        <f>IF(N304="snížená",J304,0)</f>
        <v>0</v>
      </c>
      <c r="BG304" s="133">
        <f>IF(N304="zákl. přenesená",J304,0)</f>
        <v>0</v>
      </c>
      <c r="BH304" s="133">
        <f>IF(N304="sníž. přenesená",J304,0)</f>
        <v>0</v>
      </c>
      <c r="BI304" s="133">
        <f>IF(N304="nulová",J304,0)</f>
        <v>0</v>
      </c>
      <c r="BJ304" s="15" t="s">
        <v>72</v>
      </c>
      <c r="BK304" s="133">
        <f>ROUND(I304*H304,2)</f>
        <v>4100</v>
      </c>
      <c r="BL304" s="15" t="s">
        <v>131</v>
      </c>
      <c r="BM304" s="132" t="s">
        <v>533</v>
      </c>
    </row>
    <row r="305" spans="2:65" s="1" customFormat="1" ht="19.5">
      <c r="B305" s="27"/>
      <c r="D305" s="134" t="s">
        <v>133</v>
      </c>
      <c r="F305" s="135" t="s">
        <v>534</v>
      </c>
      <c r="L305" s="27"/>
      <c r="M305" s="136"/>
      <c r="T305" s="47"/>
      <c r="AT305" s="15" t="s">
        <v>133</v>
      </c>
      <c r="AU305" s="15" t="s">
        <v>74</v>
      </c>
    </row>
    <row r="306" spans="2:65" s="1" customFormat="1">
      <c r="B306" s="27"/>
      <c r="D306" s="137" t="s">
        <v>135</v>
      </c>
      <c r="F306" s="138" t="s">
        <v>535</v>
      </c>
      <c r="L306" s="27"/>
      <c r="M306" s="136"/>
      <c r="T306" s="47"/>
      <c r="AT306" s="15" t="s">
        <v>135</v>
      </c>
      <c r="AU306" s="15" t="s">
        <v>74</v>
      </c>
    </row>
    <row r="307" spans="2:65" s="1" customFormat="1" ht="16.5" customHeight="1">
      <c r="B307" s="121"/>
      <c r="C307" s="139" t="s">
        <v>536</v>
      </c>
      <c r="D307" s="139" t="s">
        <v>343</v>
      </c>
      <c r="E307" s="140" t="s">
        <v>537</v>
      </c>
      <c r="F307" s="141" t="s">
        <v>538</v>
      </c>
      <c r="G307" s="142" t="s">
        <v>129</v>
      </c>
      <c r="H307" s="143">
        <v>55</v>
      </c>
      <c r="I307" s="144">
        <v>87.5</v>
      </c>
      <c r="J307" s="144">
        <f>ROUND(I307*H307,2)</f>
        <v>4812.5</v>
      </c>
      <c r="K307" s="141" t="s">
        <v>130</v>
      </c>
      <c r="L307" s="145"/>
      <c r="M307" s="146" t="s">
        <v>3</v>
      </c>
      <c r="N307" s="147" t="s">
        <v>36</v>
      </c>
      <c r="O307" s="130">
        <v>0</v>
      </c>
      <c r="P307" s="130">
        <f>O307*H307</f>
        <v>0</v>
      </c>
      <c r="Q307" s="130">
        <v>3.2000000000000003E-4</v>
      </c>
      <c r="R307" s="130">
        <f>Q307*H307</f>
        <v>1.7600000000000001E-2</v>
      </c>
      <c r="S307" s="130">
        <v>0</v>
      </c>
      <c r="T307" s="131">
        <f>S307*H307</f>
        <v>0</v>
      </c>
      <c r="AR307" s="132" t="s">
        <v>172</v>
      </c>
      <c r="AT307" s="132" t="s">
        <v>343</v>
      </c>
      <c r="AU307" s="132" t="s">
        <v>74</v>
      </c>
      <c r="AY307" s="15" t="s">
        <v>124</v>
      </c>
      <c r="BE307" s="133">
        <f>IF(N307="základní",J307,0)</f>
        <v>4812.5</v>
      </c>
      <c r="BF307" s="133">
        <f>IF(N307="snížená",J307,0)</f>
        <v>0</v>
      </c>
      <c r="BG307" s="133">
        <f>IF(N307="zákl. přenesená",J307,0)</f>
        <v>0</v>
      </c>
      <c r="BH307" s="133">
        <f>IF(N307="sníž. přenesená",J307,0)</f>
        <v>0</v>
      </c>
      <c r="BI307" s="133">
        <f>IF(N307="nulová",J307,0)</f>
        <v>0</v>
      </c>
      <c r="BJ307" s="15" t="s">
        <v>72</v>
      </c>
      <c r="BK307" s="133">
        <f>ROUND(I307*H307,2)</f>
        <v>4812.5</v>
      </c>
      <c r="BL307" s="15" t="s">
        <v>131</v>
      </c>
      <c r="BM307" s="132" t="s">
        <v>539</v>
      </c>
    </row>
    <row r="308" spans="2:65" s="1" customFormat="1">
      <c r="B308" s="27"/>
      <c r="D308" s="134" t="s">
        <v>133</v>
      </c>
      <c r="F308" s="135" t="s">
        <v>538</v>
      </c>
      <c r="L308" s="27"/>
      <c r="M308" s="136"/>
      <c r="T308" s="47"/>
      <c r="AT308" s="15" t="s">
        <v>133</v>
      </c>
      <c r="AU308" s="15" t="s">
        <v>74</v>
      </c>
    </row>
    <row r="309" spans="2:65" s="1" customFormat="1" ht="16.5" customHeight="1">
      <c r="B309" s="121"/>
      <c r="C309" s="139" t="s">
        <v>540</v>
      </c>
      <c r="D309" s="139" t="s">
        <v>343</v>
      </c>
      <c r="E309" s="140" t="s">
        <v>541</v>
      </c>
      <c r="F309" s="141" t="s">
        <v>542</v>
      </c>
      <c r="G309" s="142" t="s">
        <v>129</v>
      </c>
      <c r="H309" s="143">
        <v>30</v>
      </c>
      <c r="I309" s="144">
        <v>491</v>
      </c>
      <c r="J309" s="144">
        <f>ROUND(I309*H309,2)</f>
        <v>14730</v>
      </c>
      <c r="K309" s="141" t="s">
        <v>130</v>
      </c>
      <c r="L309" s="145"/>
      <c r="M309" s="146" t="s">
        <v>3</v>
      </c>
      <c r="N309" s="147" t="s">
        <v>36</v>
      </c>
      <c r="O309" s="130">
        <v>0</v>
      </c>
      <c r="P309" s="130">
        <f>O309*H309</f>
        <v>0</v>
      </c>
      <c r="Q309" s="130">
        <v>0.108</v>
      </c>
      <c r="R309" s="130">
        <f>Q309*H309</f>
        <v>3.2399999999999998</v>
      </c>
      <c r="S309" s="130">
        <v>0</v>
      </c>
      <c r="T309" s="131">
        <f>S309*H309</f>
        <v>0</v>
      </c>
      <c r="AR309" s="132" t="s">
        <v>172</v>
      </c>
      <c r="AT309" s="132" t="s">
        <v>343</v>
      </c>
      <c r="AU309" s="132" t="s">
        <v>74</v>
      </c>
      <c r="AY309" s="15" t="s">
        <v>124</v>
      </c>
      <c r="BE309" s="133">
        <f>IF(N309="základní",J309,0)</f>
        <v>14730</v>
      </c>
      <c r="BF309" s="133">
        <f>IF(N309="snížená",J309,0)</f>
        <v>0</v>
      </c>
      <c r="BG309" s="133">
        <f>IF(N309="zákl. přenesená",J309,0)</f>
        <v>0</v>
      </c>
      <c r="BH309" s="133">
        <f>IF(N309="sníž. přenesená",J309,0)</f>
        <v>0</v>
      </c>
      <c r="BI309" s="133">
        <f>IF(N309="nulová",J309,0)</f>
        <v>0</v>
      </c>
      <c r="BJ309" s="15" t="s">
        <v>72</v>
      </c>
      <c r="BK309" s="133">
        <f>ROUND(I309*H309,2)</f>
        <v>14730</v>
      </c>
      <c r="BL309" s="15" t="s">
        <v>131</v>
      </c>
      <c r="BM309" s="132" t="s">
        <v>543</v>
      </c>
    </row>
    <row r="310" spans="2:65" s="1" customFormat="1">
      <c r="B310" s="27"/>
      <c r="D310" s="134" t="s">
        <v>133</v>
      </c>
      <c r="F310" s="135" t="s">
        <v>542</v>
      </c>
      <c r="L310" s="27"/>
      <c r="M310" s="136"/>
      <c r="T310" s="47"/>
      <c r="AT310" s="15" t="s">
        <v>133</v>
      </c>
      <c r="AU310" s="15" t="s">
        <v>74</v>
      </c>
    </row>
    <row r="311" spans="2:65" s="1" customFormat="1" ht="24.2" customHeight="1">
      <c r="B311" s="121"/>
      <c r="C311" s="122" t="s">
        <v>544</v>
      </c>
      <c r="D311" s="122" t="s">
        <v>126</v>
      </c>
      <c r="E311" s="123" t="s">
        <v>545</v>
      </c>
      <c r="F311" s="124" t="s">
        <v>546</v>
      </c>
      <c r="G311" s="125" t="s">
        <v>129</v>
      </c>
      <c r="H311" s="126">
        <v>40</v>
      </c>
      <c r="I311" s="127">
        <v>961</v>
      </c>
      <c r="J311" s="127">
        <f>ROUND(I311*H311,2)</f>
        <v>38440</v>
      </c>
      <c r="K311" s="124" t="s">
        <v>130</v>
      </c>
      <c r="L311" s="27"/>
      <c r="M311" s="128" t="s">
        <v>3</v>
      </c>
      <c r="N311" s="129" t="s">
        <v>36</v>
      </c>
      <c r="O311" s="130">
        <v>1.34</v>
      </c>
      <c r="P311" s="130">
        <f>O311*H311</f>
        <v>53.6</v>
      </c>
      <c r="Q311" s="130">
        <v>0</v>
      </c>
      <c r="R311" s="130">
        <f>Q311*H311</f>
        <v>0</v>
      </c>
      <c r="S311" s="130">
        <v>0</v>
      </c>
      <c r="T311" s="131">
        <f>S311*H311</f>
        <v>0</v>
      </c>
      <c r="AR311" s="132" t="s">
        <v>131</v>
      </c>
      <c r="AT311" s="132" t="s">
        <v>126</v>
      </c>
      <c r="AU311" s="132" t="s">
        <v>74</v>
      </c>
      <c r="AY311" s="15" t="s">
        <v>124</v>
      </c>
      <c r="BE311" s="133">
        <f>IF(N311="základní",J311,0)</f>
        <v>38440</v>
      </c>
      <c r="BF311" s="133">
        <f>IF(N311="snížená",J311,0)</f>
        <v>0</v>
      </c>
      <c r="BG311" s="133">
        <f>IF(N311="zákl. přenesená",J311,0)</f>
        <v>0</v>
      </c>
      <c r="BH311" s="133">
        <f>IF(N311="sníž. přenesená",J311,0)</f>
        <v>0</v>
      </c>
      <c r="BI311" s="133">
        <f>IF(N311="nulová",J311,0)</f>
        <v>0</v>
      </c>
      <c r="BJ311" s="15" t="s">
        <v>72</v>
      </c>
      <c r="BK311" s="133">
        <f>ROUND(I311*H311,2)</f>
        <v>38440</v>
      </c>
      <c r="BL311" s="15" t="s">
        <v>131</v>
      </c>
      <c r="BM311" s="132" t="s">
        <v>547</v>
      </c>
    </row>
    <row r="312" spans="2:65" s="1" customFormat="1" ht="19.5">
      <c r="B312" s="27"/>
      <c r="D312" s="134" t="s">
        <v>133</v>
      </c>
      <c r="F312" s="135" t="s">
        <v>548</v>
      </c>
      <c r="L312" s="27"/>
      <c r="M312" s="136"/>
      <c r="T312" s="47"/>
      <c r="AT312" s="15" t="s">
        <v>133</v>
      </c>
      <c r="AU312" s="15" t="s">
        <v>74</v>
      </c>
    </row>
    <row r="313" spans="2:65" s="1" customFormat="1">
      <c r="B313" s="27"/>
      <c r="D313" s="137" t="s">
        <v>135</v>
      </c>
      <c r="F313" s="138" t="s">
        <v>549</v>
      </c>
      <c r="L313" s="27"/>
      <c r="M313" s="136"/>
      <c r="T313" s="47"/>
      <c r="AT313" s="15" t="s">
        <v>135</v>
      </c>
      <c r="AU313" s="15" t="s">
        <v>74</v>
      </c>
    </row>
    <row r="314" spans="2:65" s="1" customFormat="1" ht="16.5" customHeight="1">
      <c r="B314" s="121"/>
      <c r="C314" s="139" t="s">
        <v>550</v>
      </c>
      <c r="D314" s="139" t="s">
        <v>343</v>
      </c>
      <c r="E314" s="140" t="s">
        <v>551</v>
      </c>
      <c r="F314" s="141" t="s">
        <v>552</v>
      </c>
      <c r="G314" s="142" t="s">
        <v>156</v>
      </c>
      <c r="H314" s="143">
        <v>100</v>
      </c>
      <c r="I314" s="144">
        <v>2.16</v>
      </c>
      <c r="J314" s="144">
        <f>ROUND(I314*H314,2)</f>
        <v>216</v>
      </c>
      <c r="K314" s="141" t="s">
        <v>130</v>
      </c>
      <c r="L314" s="145"/>
      <c r="M314" s="146" t="s">
        <v>3</v>
      </c>
      <c r="N314" s="147" t="s">
        <v>36</v>
      </c>
      <c r="O314" s="130">
        <v>0</v>
      </c>
      <c r="P314" s="130">
        <f>O314*H314</f>
        <v>0</v>
      </c>
      <c r="Q314" s="130">
        <v>0</v>
      </c>
      <c r="R314" s="130">
        <f>Q314*H314</f>
        <v>0</v>
      </c>
      <c r="S314" s="130">
        <v>0</v>
      </c>
      <c r="T314" s="131">
        <f>S314*H314</f>
        <v>0</v>
      </c>
      <c r="AR314" s="132" t="s">
        <v>172</v>
      </c>
      <c r="AT314" s="132" t="s">
        <v>343</v>
      </c>
      <c r="AU314" s="132" t="s">
        <v>74</v>
      </c>
      <c r="AY314" s="15" t="s">
        <v>124</v>
      </c>
      <c r="BE314" s="133">
        <f>IF(N314="základní",J314,0)</f>
        <v>216</v>
      </c>
      <c r="BF314" s="133">
        <f>IF(N314="snížená",J314,0)</f>
        <v>0</v>
      </c>
      <c r="BG314" s="133">
        <f>IF(N314="zákl. přenesená",J314,0)</f>
        <v>0</v>
      </c>
      <c r="BH314" s="133">
        <f>IF(N314="sníž. přenesená",J314,0)</f>
        <v>0</v>
      </c>
      <c r="BI314" s="133">
        <f>IF(N314="nulová",J314,0)</f>
        <v>0</v>
      </c>
      <c r="BJ314" s="15" t="s">
        <v>72</v>
      </c>
      <c r="BK314" s="133">
        <f>ROUND(I314*H314,2)</f>
        <v>216</v>
      </c>
      <c r="BL314" s="15" t="s">
        <v>131</v>
      </c>
      <c r="BM314" s="132" t="s">
        <v>553</v>
      </c>
    </row>
    <row r="315" spans="2:65" s="1" customFormat="1">
      <c r="B315" s="27"/>
      <c r="D315" s="134" t="s">
        <v>133</v>
      </c>
      <c r="F315" s="135" t="s">
        <v>552</v>
      </c>
      <c r="L315" s="27"/>
      <c r="M315" s="136"/>
      <c r="T315" s="47"/>
      <c r="AT315" s="15" t="s">
        <v>133</v>
      </c>
      <c r="AU315" s="15" t="s">
        <v>74</v>
      </c>
    </row>
    <row r="316" spans="2:65" s="1" customFormat="1" ht="16.5" customHeight="1">
      <c r="B316" s="121"/>
      <c r="C316" s="139" t="s">
        <v>554</v>
      </c>
      <c r="D316" s="139" t="s">
        <v>343</v>
      </c>
      <c r="E316" s="140" t="s">
        <v>555</v>
      </c>
      <c r="F316" s="141" t="s">
        <v>556</v>
      </c>
      <c r="G316" s="142" t="s">
        <v>557</v>
      </c>
      <c r="H316" s="143">
        <v>10</v>
      </c>
      <c r="I316" s="144">
        <v>129</v>
      </c>
      <c r="J316" s="144">
        <f>ROUND(I316*H316,2)</f>
        <v>1290</v>
      </c>
      <c r="K316" s="141" t="s">
        <v>130</v>
      </c>
      <c r="L316" s="145"/>
      <c r="M316" s="146" t="s">
        <v>3</v>
      </c>
      <c r="N316" s="147" t="s">
        <v>36</v>
      </c>
      <c r="O316" s="130">
        <v>0</v>
      </c>
      <c r="P316" s="130">
        <f>O316*H316</f>
        <v>0</v>
      </c>
      <c r="Q316" s="130">
        <v>1E-3</v>
      </c>
      <c r="R316" s="130">
        <f>Q316*H316</f>
        <v>0.01</v>
      </c>
      <c r="S316" s="130">
        <v>0</v>
      </c>
      <c r="T316" s="131">
        <f>S316*H316</f>
        <v>0</v>
      </c>
      <c r="AR316" s="132" t="s">
        <v>172</v>
      </c>
      <c r="AT316" s="132" t="s">
        <v>343</v>
      </c>
      <c r="AU316" s="132" t="s">
        <v>74</v>
      </c>
      <c r="AY316" s="15" t="s">
        <v>124</v>
      </c>
      <c r="BE316" s="133">
        <f>IF(N316="základní",J316,0)</f>
        <v>1290</v>
      </c>
      <c r="BF316" s="133">
        <f>IF(N316="snížená",J316,0)</f>
        <v>0</v>
      </c>
      <c r="BG316" s="133">
        <f>IF(N316="zákl. přenesená",J316,0)</f>
        <v>0</v>
      </c>
      <c r="BH316" s="133">
        <f>IF(N316="sníž. přenesená",J316,0)</f>
        <v>0</v>
      </c>
      <c r="BI316" s="133">
        <f>IF(N316="nulová",J316,0)</f>
        <v>0</v>
      </c>
      <c r="BJ316" s="15" t="s">
        <v>72</v>
      </c>
      <c r="BK316" s="133">
        <f>ROUND(I316*H316,2)</f>
        <v>1290</v>
      </c>
      <c r="BL316" s="15" t="s">
        <v>131</v>
      </c>
      <c r="BM316" s="132" t="s">
        <v>558</v>
      </c>
    </row>
    <row r="317" spans="2:65" s="1" customFormat="1">
      <c r="B317" s="27"/>
      <c r="D317" s="134" t="s">
        <v>133</v>
      </c>
      <c r="F317" s="135" t="s">
        <v>556</v>
      </c>
      <c r="L317" s="27"/>
      <c r="M317" s="136"/>
      <c r="T317" s="47"/>
      <c r="AT317" s="15" t="s">
        <v>133</v>
      </c>
      <c r="AU317" s="15" t="s">
        <v>74</v>
      </c>
    </row>
    <row r="318" spans="2:65" s="1" customFormat="1" ht="16.5" customHeight="1">
      <c r="B318" s="121"/>
      <c r="C318" s="139" t="s">
        <v>559</v>
      </c>
      <c r="D318" s="139" t="s">
        <v>343</v>
      </c>
      <c r="E318" s="140" t="s">
        <v>560</v>
      </c>
      <c r="F318" s="141" t="s">
        <v>561</v>
      </c>
      <c r="G318" s="142" t="s">
        <v>156</v>
      </c>
      <c r="H318" s="143">
        <v>10</v>
      </c>
      <c r="I318" s="144">
        <v>182</v>
      </c>
      <c r="J318" s="144">
        <f>ROUND(I318*H318,2)</f>
        <v>1820</v>
      </c>
      <c r="K318" s="141" t="s">
        <v>130</v>
      </c>
      <c r="L318" s="145"/>
      <c r="M318" s="146" t="s">
        <v>3</v>
      </c>
      <c r="N318" s="147" t="s">
        <v>36</v>
      </c>
      <c r="O318" s="130">
        <v>0</v>
      </c>
      <c r="P318" s="130">
        <f>O318*H318</f>
        <v>0</v>
      </c>
      <c r="Q318" s="130">
        <v>8.9999999999999998E-4</v>
      </c>
      <c r="R318" s="130">
        <f>Q318*H318</f>
        <v>8.9999999999999993E-3</v>
      </c>
      <c r="S318" s="130">
        <v>0</v>
      </c>
      <c r="T318" s="131">
        <f>S318*H318</f>
        <v>0</v>
      </c>
      <c r="AR318" s="132" t="s">
        <v>172</v>
      </c>
      <c r="AT318" s="132" t="s">
        <v>343</v>
      </c>
      <c r="AU318" s="132" t="s">
        <v>74</v>
      </c>
      <c r="AY318" s="15" t="s">
        <v>124</v>
      </c>
      <c r="BE318" s="133">
        <f>IF(N318="základní",J318,0)</f>
        <v>1820</v>
      </c>
      <c r="BF318" s="133">
        <f>IF(N318="snížená",J318,0)</f>
        <v>0</v>
      </c>
      <c r="BG318" s="133">
        <f>IF(N318="zákl. přenesená",J318,0)</f>
        <v>0</v>
      </c>
      <c r="BH318" s="133">
        <f>IF(N318="sníž. přenesená",J318,0)</f>
        <v>0</v>
      </c>
      <c r="BI318" s="133">
        <f>IF(N318="nulová",J318,0)</f>
        <v>0</v>
      </c>
      <c r="BJ318" s="15" t="s">
        <v>72</v>
      </c>
      <c r="BK318" s="133">
        <f>ROUND(I318*H318,2)</f>
        <v>1820</v>
      </c>
      <c r="BL318" s="15" t="s">
        <v>131</v>
      </c>
      <c r="BM318" s="132" t="s">
        <v>562</v>
      </c>
    </row>
    <row r="319" spans="2:65" s="1" customFormat="1">
      <c r="B319" s="27"/>
      <c r="D319" s="134" t="s">
        <v>133</v>
      </c>
      <c r="F319" s="135" t="s">
        <v>561</v>
      </c>
      <c r="L319" s="27"/>
      <c r="M319" s="136"/>
      <c r="T319" s="47"/>
      <c r="AT319" s="15" t="s">
        <v>133</v>
      </c>
      <c r="AU319" s="15" t="s">
        <v>74</v>
      </c>
    </row>
    <row r="320" spans="2:65" s="1" customFormat="1" ht="24.2" customHeight="1">
      <c r="B320" s="121"/>
      <c r="C320" s="122" t="s">
        <v>563</v>
      </c>
      <c r="D320" s="122" t="s">
        <v>126</v>
      </c>
      <c r="E320" s="123" t="s">
        <v>564</v>
      </c>
      <c r="F320" s="124" t="s">
        <v>565</v>
      </c>
      <c r="G320" s="125" t="s">
        <v>252</v>
      </c>
      <c r="H320" s="126">
        <v>20</v>
      </c>
      <c r="I320" s="127">
        <v>82.3</v>
      </c>
      <c r="J320" s="127">
        <f>ROUND(I320*H320,2)</f>
        <v>1646</v>
      </c>
      <c r="K320" s="124" t="s">
        <v>130</v>
      </c>
      <c r="L320" s="27"/>
      <c r="M320" s="128" t="s">
        <v>3</v>
      </c>
      <c r="N320" s="129" t="s">
        <v>36</v>
      </c>
      <c r="O320" s="130">
        <v>0.115</v>
      </c>
      <c r="P320" s="130">
        <f>O320*H320</f>
        <v>2.3000000000000003</v>
      </c>
      <c r="Q320" s="130">
        <v>2.0000000000000002E-5</v>
      </c>
      <c r="R320" s="130">
        <f>Q320*H320</f>
        <v>4.0000000000000002E-4</v>
      </c>
      <c r="S320" s="130">
        <v>0</v>
      </c>
      <c r="T320" s="131">
        <f>S320*H320</f>
        <v>0</v>
      </c>
      <c r="AR320" s="132" t="s">
        <v>131</v>
      </c>
      <c r="AT320" s="132" t="s">
        <v>126</v>
      </c>
      <c r="AU320" s="132" t="s">
        <v>74</v>
      </c>
      <c r="AY320" s="15" t="s">
        <v>124</v>
      </c>
      <c r="BE320" s="133">
        <f>IF(N320="základní",J320,0)</f>
        <v>1646</v>
      </c>
      <c r="BF320" s="133">
        <f>IF(N320="snížená",J320,0)</f>
        <v>0</v>
      </c>
      <c r="BG320" s="133">
        <f>IF(N320="zákl. přenesená",J320,0)</f>
        <v>0</v>
      </c>
      <c r="BH320" s="133">
        <f>IF(N320="sníž. přenesená",J320,0)</f>
        <v>0</v>
      </c>
      <c r="BI320" s="133">
        <f>IF(N320="nulová",J320,0)</f>
        <v>0</v>
      </c>
      <c r="BJ320" s="15" t="s">
        <v>72</v>
      </c>
      <c r="BK320" s="133">
        <f>ROUND(I320*H320,2)</f>
        <v>1646</v>
      </c>
      <c r="BL320" s="15" t="s">
        <v>131</v>
      </c>
      <c r="BM320" s="132" t="s">
        <v>566</v>
      </c>
    </row>
    <row r="321" spans="2:65" s="1" customFormat="1" ht="19.5">
      <c r="B321" s="27"/>
      <c r="D321" s="134" t="s">
        <v>133</v>
      </c>
      <c r="F321" s="135" t="s">
        <v>567</v>
      </c>
      <c r="L321" s="27"/>
      <c r="M321" s="136"/>
      <c r="T321" s="47"/>
      <c r="AT321" s="15" t="s">
        <v>133</v>
      </c>
      <c r="AU321" s="15" t="s">
        <v>74</v>
      </c>
    </row>
    <row r="322" spans="2:65" s="1" customFormat="1">
      <c r="B322" s="27"/>
      <c r="D322" s="137" t="s">
        <v>135</v>
      </c>
      <c r="F322" s="138" t="s">
        <v>568</v>
      </c>
      <c r="L322" s="27"/>
      <c r="M322" s="136"/>
      <c r="T322" s="47"/>
      <c r="AT322" s="15" t="s">
        <v>135</v>
      </c>
      <c r="AU322" s="15" t="s">
        <v>74</v>
      </c>
    </row>
    <row r="323" spans="2:65" s="1" customFormat="1" ht="33" customHeight="1">
      <c r="B323" s="121"/>
      <c r="C323" s="122" t="s">
        <v>569</v>
      </c>
      <c r="D323" s="122" t="s">
        <v>126</v>
      </c>
      <c r="E323" s="123" t="s">
        <v>570</v>
      </c>
      <c r="F323" s="124" t="s">
        <v>571</v>
      </c>
      <c r="G323" s="125" t="s">
        <v>240</v>
      </c>
      <c r="H323" s="126">
        <v>20</v>
      </c>
      <c r="I323" s="127">
        <v>662</v>
      </c>
      <c r="J323" s="127">
        <f>ROUND(I323*H323,2)</f>
        <v>13240</v>
      </c>
      <c r="K323" s="124" t="s">
        <v>130</v>
      </c>
      <c r="L323" s="27"/>
      <c r="M323" s="128" t="s">
        <v>3</v>
      </c>
      <c r="N323" s="129" t="s">
        <v>36</v>
      </c>
      <c r="O323" s="130">
        <v>1.9650000000000001</v>
      </c>
      <c r="P323" s="130">
        <f>O323*H323</f>
        <v>39.300000000000004</v>
      </c>
      <c r="Q323" s="130">
        <v>0</v>
      </c>
      <c r="R323" s="130">
        <f>Q323*H323</f>
        <v>0</v>
      </c>
      <c r="S323" s="130">
        <v>0</v>
      </c>
      <c r="T323" s="131">
        <f>S323*H323</f>
        <v>0</v>
      </c>
      <c r="AR323" s="132" t="s">
        <v>131</v>
      </c>
      <c r="AT323" s="132" t="s">
        <v>126</v>
      </c>
      <c r="AU323" s="132" t="s">
        <v>74</v>
      </c>
      <c r="AY323" s="15" t="s">
        <v>124</v>
      </c>
      <c r="BE323" s="133">
        <f>IF(N323="základní",J323,0)</f>
        <v>13240</v>
      </c>
      <c r="BF323" s="133">
        <f>IF(N323="snížená",J323,0)</f>
        <v>0</v>
      </c>
      <c r="BG323" s="133">
        <f>IF(N323="zákl. přenesená",J323,0)</f>
        <v>0</v>
      </c>
      <c r="BH323" s="133">
        <f>IF(N323="sníž. přenesená",J323,0)</f>
        <v>0</v>
      </c>
      <c r="BI323" s="133">
        <f>IF(N323="nulová",J323,0)</f>
        <v>0</v>
      </c>
      <c r="BJ323" s="15" t="s">
        <v>72</v>
      </c>
      <c r="BK323" s="133">
        <f>ROUND(I323*H323,2)</f>
        <v>13240</v>
      </c>
      <c r="BL323" s="15" t="s">
        <v>131</v>
      </c>
      <c r="BM323" s="132" t="s">
        <v>572</v>
      </c>
    </row>
    <row r="324" spans="2:65" s="1" customFormat="1" ht="39">
      <c r="B324" s="27"/>
      <c r="D324" s="134" t="s">
        <v>133</v>
      </c>
      <c r="F324" s="135" t="s">
        <v>573</v>
      </c>
      <c r="L324" s="27"/>
      <c r="M324" s="136"/>
      <c r="T324" s="47"/>
      <c r="AT324" s="15" t="s">
        <v>133</v>
      </c>
      <c r="AU324" s="15" t="s">
        <v>74</v>
      </c>
    </row>
    <row r="325" spans="2:65" s="1" customFormat="1">
      <c r="B325" s="27"/>
      <c r="D325" s="137" t="s">
        <v>135</v>
      </c>
      <c r="F325" s="138" t="s">
        <v>574</v>
      </c>
      <c r="L325" s="27"/>
      <c r="M325" s="136"/>
      <c r="T325" s="47"/>
      <c r="AT325" s="15" t="s">
        <v>135</v>
      </c>
      <c r="AU325" s="15" t="s">
        <v>74</v>
      </c>
    </row>
    <row r="326" spans="2:65" s="1" customFormat="1" ht="33" customHeight="1">
      <c r="B326" s="121"/>
      <c r="C326" s="122" t="s">
        <v>575</v>
      </c>
      <c r="D326" s="122" t="s">
        <v>126</v>
      </c>
      <c r="E326" s="123" t="s">
        <v>576</v>
      </c>
      <c r="F326" s="124" t="s">
        <v>577</v>
      </c>
      <c r="G326" s="125" t="s">
        <v>240</v>
      </c>
      <c r="H326" s="126">
        <v>20</v>
      </c>
      <c r="I326" s="127">
        <v>287</v>
      </c>
      <c r="J326" s="127">
        <f>ROUND(I326*H326,2)</f>
        <v>5740</v>
      </c>
      <c r="K326" s="124" t="s">
        <v>130</v>
      </c>
      <c r="L326" s="27"/>
      <c r="M326" s="128" t="s">
        <v>3</v>
      </c>
      <c r="N326" s="129" t="s">
        <v>36</v>
      </c>
      <c r="O326" s="130">
        <v>0.85099999999999998</v>
      </c>
      <c r="P326" s="130">
        <f>O326*H326</f>
        <v>17.02</v>
      </c>
      <c r="Q326" s="130">
        <v>0</v>
      </c>
      <c r="R326" s="130">
        <f>Q326*H326</f>
        <v>0</v>
      </c>
      <c r="S326" s="130">
        <v>0</v>
      </c>
      <c r="T326" s="131">
        <f>S326*H326</f>
        <v>0</v>
      </c>
      <c r="AR326" s="132" t="s">
        <v>131</v>
      </c>
      <c r="AT326" s="132" t="s">
        <v>126</v>
      </c>
      <c r="AU326" s="132" t="s">
        <v>74</v>
      </c>
      <c r="AY326" s="15" t="s">
        <v>124</v>
      </c>
      <c r="BE326" s="133">
        <f>IF(N326="základní",J326,0)</f>
        <v>5740</v>
      </c>
      <c r="BF326" s="133">
        <f>IF(N326="snížená",J326,0)</f>
        <v>0</v>
      </c>
      <c r="BG326" s="133">
        <f>IF(N326="zákl. přenesená",J326,0)</f>
        <v>0</v>
      </c>
      <c r="BH326" s="133">
        <f>IF(N326="sníž. přenesená",J326,0)</f>
        <v>0</v>
      </c>
      <c r="BI326" s="133">
        <f>IF(N326="nulová",J326,0)</f>
        <v>0</v>
      </c>
      <c r="BJ326" s="15" t="s">
        <v>72</v>
      </c>
      <c r="BK326" s="133">
        <f>ROUND(I326*H326,2)</f>
        <v>5740</v>
      </c>
      <c r="BL326" s="15" t="s">
        <v>131</v>
      </c>
      <c r="BM326" s="132" t="s">
        <v>578</v>
      </c>
    </row>
    <row r="327" spans="2:65" s="1" customFormat="1" ht="29.25">
      <c r="B327" s="27"/>
      <c r="D327" s="134" t="s">
        <v>133</v>
      </c>
      <c r="F327" s="135" t="s">
        <v>579</v>
      </c>
      <c r="L327" s="27"/>
      <c r="M327" s="136"/>
      <c r="T327" s="47"/>
      <c r="AT327" s="15" t="s">
        <v>133</v>
      </c>
      <c r="AU327" s="15" t="s">
        <v>74</v>
      </c>
    </row>
    <row r="328" spans="2:65" s="1" customFormat="1">
      <c r="B328" s="27"/>
      <c r="D328" s="137" t="s">
        <v>135</v>
      </c>
      <c r="F328" s="138" t="s">
        <v>580</v>
      </c>
      <c r="L328" s="27"/>
      <c r="M328" s="136"/>
      <c r="T328" s="47"/>
      <c r="AT328" s="15" t="s">
        <v>135</v>
      </c>
      <c r="AU328" s="15" t="s">
        <v>74</v>
      </c>
    </row>
    <row r="329" spans="2:65" s="1" customFormat="1" ht="37.9" customHeight="1">
      <c r="B329" s="121"/>
      <c r="C329" s="122" t="s">
        <v>581</v>
      </c>
      <c r="D329" s="122" t="s">
        <v>126</v>
      </c>
      <c r="E329" s="123" t="s">
        <v>582</v>
      </c>
      <c r="F329" s="124" t="s">
        <v>583</v>
      </c>
      <c r="G329" s="125" t="s">
        <v>240</v>
      </c>
      <c r="H329" s="126">
        <v>20</v>
      </c>
      <c r="I329" s="127">
        <v>260</v>
      </c>
      <c r="J329" s="127">
        <f>ROUND(I329*H329,2)</f>
        <v>5200</v>
      </c>
      <c r="K329" s="124" t="s">
        <v>130</v>
      </c>
      <c r="L329" s="27"/>
      <c r="M329" s="128" t="s">
        <v>3</v>
      </c>
      <c r="N329" s="129" t="s">
        <v>36</v>
      </c>
      <c r="O329" s="130">
        <v>0.77200000000000002</v>
      </c>
      <c r="P329" s="130">
        <f>O329*H329</f>
        <v>15.440000000000001</v>
      </c>
      <c r="Q329" s="130">
        <v>0</v>
      </c>
      <c r="R329" s="130">
        <f>Q329*H329</f>
        <v>0</v>
      </c>
      <c r="S329" s="130">
        <v>0</v>
      </c>
      <c r="T329" s="131">
        <f>S329*H329</f>
        <v>0</v>
      </c>
      <c r="AR329" s="132" t="s">
        <v>131</v>
      </c>
      <c r="AT329" s="132" t="s">
        <v>126</v>
      </c>
      <c r="AU329" s="132" t="s">
        <v>74</v>
      </c>
      <c r="AY329" s="15" t="s">
        <v>124</v>
      </c>
      <c r="BE329" s="133">
        <f>IF(N329="základní",J329,0)</f>
        <v>5200</v>
      </c>
      <c r="BF329" s="133">
        <f>IF(N329="snížená",J329,0)</f>
        <v>0</v>
      </c>
      <c r="BG329" s="133">
        <f>IF(N329="zákl. přenesená",J329,0)</f>
        <v>0</v>
      </c>
      <c r="BH329" s="133">
        <f>IF(N329="sníž. přenesená",J329,0)</f>
        <v>0</v>
      </c>
      <c r="BI329" s="133">
        <f>IF(N329="nulová",J329,0)</f>
        <v>0</v>
      </c>
      <c r="BJ329" s="15" t="s">
        <v>72</v>
      </c>
      <c r="BK329" s="133">
        <f>ROUND(I329*H329,2)</f>
        <v>5200</v>
      </c>
      <c r="BL329" s="15" t="s">
        <v>131</v>
      </c>
      <c r="BM329" s="132" t="s">
        <v>584</v>
      </c>
    </row>
    <row r="330" spans="2:65" s="1" customFormat="1" ht="39">
      <c r="B330" s="27"/>
      <c r="D330" s="134" t="s">
        <v>133</v>
      </c>
      <c r="F330" s="135" t="s">
        <v>585</v>
      </c>
      <c r="L330" s="27"/>
      <c r="M330" s="136"/>
      <c r="T330" s="47"/>
      <c r="AT330" s="15" t="s">
        <v>133</v>
      </c>
      <c r="AU330" s="15" t="s">
        <v>74</v>
      </c>
    </row>
    <row r="331" spans="2:65" s="1" customFormat="1">
      <c r="B331" s="27"/>
      <c r="D331" s="137" t="s">
        <v>135</v>
      </c>
      <c r="F331" s="138" t="s">
        <v>586</v>
      </c>
      <c r="L331" s="27"/>
      <c r="M331" s="136"/>
      <c r="T331" s="47"/>
      <c r="AT331" s="15" t="s">
        <v>135</v>
      </c>
      <c r="AU331" s="15" t="s">
        <v>74</v>
      </c>
    </row>
    <row r="332" spans="2:65" s="1" customFormat="1" ht="37.9" customHeight="1">
      <c r="B332" s="121"/>
      <c r="C332" s="122" t="s">
        <v>587</v>
      </c>
      <c r="D332" s="122" t="s">
        <v>126</v>
      </c>
      <c r="E332" s="123" t="s">
        <v>588</v>
      </c>
      <c r="F332" s="124" t="s">
        <v>589</v>
      </c>
      <c r="G332" s="125" t="s">
        <v>240</v>
      </c>
      <c r="H332" s="126">
        <v>20</v>
      </c>
      <c r="I332" s="127">
        <v>47.1</v>
      </c>
      <c r="J332" s="127">
        <f>ROUND(I332*H332,2)</f>
        <v>942</v>
      </c>
      <c r="K332" s="124" t="s">
        <v>130</v>
      </c>
      <c r="L332" s="27"/>
      <c r="M332" s="128" t="s">
        <v>3</v>
      </c>
      <c r="N332" s="129" t="s">
        <v>36</v>
      </c>
      <c r="O332" s="130">
        <v>7.0000000000000007E-2</v>
      </c>
      <c r="P332" s="130">
        <f>O332*H332</f>
        <v>1.4000000000000001</v>
      </c>
      <c r="Q332" s="130">
        <v>0</v>
      </c>
      <c r="R332" s="130">
        <f>Q332*H332</f>
        <v>0</v>
      </c>
      <c r="S332" s="130">
        <v>0</v>
      </c>
      <c r="T332" s="131">
        <f>S332*H332</f>
        <v>0</v>
      </c>
      <c r="AR332" s="132" t="s">
        <v>131</v>
      </c>
      <c r="AT332" s="132" t="s">
        <v>126</v>
      </c>
      <c r="AU332" s="132" t="s">
        <v>74</v>
      </c>
      <c r="AY332" s="15" t="s">
        <v>124</v>
      </c>
      <c r="BE332" s="133">
        <f>IF(N332="základní",J332,0)</f>
        <v>942</v>
      </c>
      <c r="BF332" s="133">
        <f>IF(N332="snížená",J332,0)</f>
        <v>0</v>
      </c>
      <c r="BG332" s="133">
        <f>IF(N332="zákl. přenesená",J332,0)</f>
        <v>0</v>
      </c>
      <c r="BH332" s="133">
        <f>IF(N332="sníž. přenesená",J332,0)</f>
        <v>0</v>
      </c>
      <c r="BI332" s="133">
        <f>IF(N332="nulová",J332,0)</f>
        <v>0</v>
      </c>
      <c r="BJ332" s="15" t="s">
        <v>72</v>
      </c>
      <c r="BK332" s="133">
        <f>ROUND(I332*H332,2)</f>
        <v>942</v>
      </c>
      <c r="BL332" s="15" t="s">
        <v>131</v>
      </c>
      <c r="BM332" s="132" t="s">
        <v>590</v>
      </c>
    </row>
    <row r="333" spans="2:65" s="1" customFormat="1" ht="39">
      <c r="B333" s="27"/>
      <c r="D333" s="134" t="s">
        <v>133</v>
      </c>
      <c r="F333" s="135" t="s">
        <v>591</v>
      </c>
      <c r="L333" s="27"/>
      <c r="M333" s="136"/>
      <c r="T333" s="47"/>
      <c r="AT333" s="15" t="s">
        <v>133</v>
      </c>
      <c r="AU333" s="15" t="s">
        <v>74</v>
      </c>
    </row>
    <row r="334" spans="2:65" s="1" customFormat="1">
      <c r="B334" s="27"/>
      <c r="D334" s="137" t="s">
        <v>135</v>
      </c>
      <c r="F334" s="138" t="s">
        <v>592</v>
      </c>
      <c r="L334" s="27"/>
      <c r="M334" s="136"/>
      <c r="T334" s="47"/>
      <c r="AT334" s="15" t="s">
        <v>135</v>
      </c>
      <c r="AU334" s="15" t="s">
        <v>74</v>
      </c>
    </row>
    <row r="335" spans="2:65" s="1" customFormat="1" ht="37.9" customHeight="1">
      <c r="B335" s="121"/>
      <c r="C335" s="122" t="s">
        <v>593</v>
      </c>
      <c r="D335" s="122" t="s">
        <v>126</v>
      </c>
      <c r="E335" s="123" t="s">
        <v>594</v>
      </c>
      <c r="F335" s="124" t="s">
        <v>595</v>
      </c>
      <c r="G335" s="125" t="s">
        <v>240</v>
      </c>
      <c r="H335" s="126">
        <v>10</v>
      </c>
      <c r="I335" s="127">
        <v>85.2</v>
      </c>
      <c r="J335" s="127">
        <f>ROUND(I335*H335,2)</f>
        <v>852</v>
      </c>
      <c r="K335" s="124" t="s">
        <v>130</v>
      </c>
      <c r="L335" s="27"/>
      <c r="M335" s="128" t="s">
        <v>3</v>
      </c>
      <c r="N335" s="129" t="s">
        <v>36</v>
      </c>
      <c r="O335" s="130">
        <v>4.3999999999999997E-2</v>
      </c>
      <c r="P335" s="130">
        <f>O335*H335</f>
        <v>0.43999999999999995</v>
      </c>
      <c r="Q335" s="130">
        <v>0</v>
      </c>
      <c r="R335" s="130">
        <f>Q335*H335</f>
        <v>0</v>
      </c>
      <c r="S335" s="130">
        <v>0</v>
      </c>
      <c r="T335" s="131">
        <f>S335*H335</f>
        <v>0</v>
      </c>
      <c r="AR335" s="132" t="s">
        <v>131</v>
      </c>
      <c r="AT335" s="132" t="s">
        <v>126</v>
      </c>
      <c r="AU335" s="132" t="s">
        <v>74</v>
      </c>
      <c r="AY335" s="15" t="s">
        <v>124</v>
      </c>
      <c r="BE335" s="133">
        <f>IF(N335="základní",J335,0)</f>
        <v>852</v>
      </c>
      <c r="BF335" s="133">
        <f>IF(N335="snížená",J335,0)</f>
        <v>0</v>
      </c>
      <c r="BG335" s="133">
        <f>IF(N335="zákl. přenesená",J335,0)</f>
        <v>0</v>
      </c>
      <c r="BH335" s="133">
        <f>IF(N335="sníž. přenesená",J335,0)</f>
        <v>0</v>
      </c>
      <c r="BI335" s="133">
        <f>IF(N335="nulová",J335,0)</f>
        <v>0</v>
      </c>
      <c r="BJ335" s="15" t="s">
        <v>72</v>
      </c>
      <c r="BK335" s="133">
        <f>ROUND(I335*H335,2)</f>
        <v>852</v>
      </c>
      <c r="BL335" s="15" t="s">
        <v>131</v>
      </c>
      <c r="BM335" s="132" t="s">
        <v>596</v>
      </c>
    </row>
    <row r="336" spans="2:65" s="1" customFormat="1" ht="39">
      <c r="B336" s="27"/>
      <c r="D336" s="134" t="s">
        <v>133</v>
      </c>
      <c r="F336" s="135" t="s">
        <v>597</v>
      </c>
      <c r="L336" s="27"/>
      <c r="M336" s="136"/>
      <c r="T336" s="47"/>
      <c r="AT336" s="15" t="s">
        <v>133</v>
      </c>
      <c r="AU336" s="15" t="s">
        <v>74</v>
      </c>
    </row>
    <row r="337" spans="2:65" s="1" customFormat="1">
      <c r="B337" s="27"/>
      <c r="D337" s="137" t="s">
        <v>135</v>
      </c>
      <c r="F337" s="138" t="s">
        <v>598</v>
      </c>
      <c r="L337" s="27"/>
      <c r="M337" s="136"/>
      <c r="T337" s="47"/>
      <c r="AT337" s="15" t="s">
        <v>135</v>
      </c>
      <c r="AU337" s="15" t="s">
        <v>74</v>
      </c>
    </row>
    <row r="338" spans="2:65" s="1" customFormat="1" ht="37.9" customHeight="1">
      <c r="B338" s="121"/>
      <c r="C338" s="122" t="s">
        <v>599</v>
      </c>
      <c r="D338" s="122" t="s">
        <v>126</v>
      </c>
      <c r="E338" s="123" t="s">
        <v>600</v>
      </c>
      <c r="F338" s="124" t="s">
        <v>601</v>
      </c>
      <c r="G338" s="125" t="s">
        <v>240</v>
      </c>
      <c r="H338" s="126">
        <v>80</v>
      </c>
      <c r="I338" s="127">
        <v>96.8</v>
      </c>
      <c r="J338" s="127">
        <f>ROUND(I338*H338,2)</f>
        <v>7744</v>
      </c>
      <c r="K338" s="124" t="s">
        <v>130</v>
      </c>
      <c r="L338" s="27"/>
      <c r="M338" s="128" t="s">
        <v>3</v>
      </c>
      <c r="N338" s="129" t="s">
        <v>36</v>
      </c>
      <c r="O338" s="130">
        <v>4.5999999999999999E-2</v>
      </c>
      <c r="P338" s="130">
        <f>O338*H338</f>
        <v>3.6799999999999997</v>
      </c>
      <c r="Q338" s="130">
        <v>0</v>
      </c>
      <c r="R338" s="130">
        <f>Q338*H338</f>
        <v>0</v>
      </c>
      <c r="S338" s="130">
        <v>0</v>
      </c>
      <c r="T338" s="131">
        <f>S338*H338</f>
        <v>0</v>
      </c>
      <c r="AR338" s="132" t="s">
        <v>131</v>
      </c>
      <c r="AT338" s="132" t="s">
        <v>126</v>
      </c>
      <c r="AU338" s="132" t="s">
        <v>74</v>
      </c>
      <c r="AY338" s="15" t="s">
        <v>124</v>
      </c>
      <c r="BE338" s="133">
        <f>IF(N338="základní",J338,0)</f>
        <v>7744</v>
      </c>
      <c r="BF338" s="133">
        <f>IF(N338="snížená",J338,0)</f>
        <v>0</v>
      </c>
      <c r="BG338" s="133">
        <f>IF(N338="zákl. přenesená",J338,0)</f>
        <v>0</v>
      </c>
      <c r="BH338" s="133">
        <f>IF(N338="sníž. přenesená",J338,0)</f>
        <v>0</v>
      </c>
      <c r="BI338" s="133">
        <f>IF(N338="nulová",J338,0)</f>
        <v>0</v>
      </c>
      <c r="BJ338" s="15" t="s">
        <v>72</v>
      </c>
      <c r="BK338" s="133">
        <f>ROUND(I338*H338,2)</f>
        <v>7744</v>
      </c>
      <c r="BL338" s="15" t="s">
        <v>131</v>
      </c>
      <c r="BM338" s="132" t="s">
        <v>602</v>
      </c>
    </row>
    <row r="339" spans="2:65" s="1" customFormat="1" ht="39">
      <c r="B339" s="27"/>
      <c r="D339" s="134" t="s">
        <v>133</v>
      </c>
      <c r="F339" s="135" t="s">
        <v>603</v>
      </c>
      <c r="L339" s="27"/>
      <c r="M339" s="136"/>
      <c r="T339" s="47"/>
      <c r="AT339" s="15" t="s">
        <v>133</v>
      </c>
      <c r="AU339" s="15" t="s">
        <v>74</v>
      </c>
    </row>
    <row r="340" spans="2:65" s="1" customFormat="1">
      <c r="B340" s="27"/>
      <c r="D340" s="137" t="s">
        <v>135</v>
      </c>
      <c r="F340" s="138" t="s">
        <v>604</v>
      </c>
      <c r="L340" s="27"/>
      <c r="M340" s="136"/>
      <c r="T340" s="47"/>
      <c r="AT340" s="15" t="s">
        <v>135</v>
      </c>
      <c r="AU340" s="15" t="s">
        <v>74</v>
      </c>
    </row>
    <row r="341" spans="2:65" s="1" customFormat="1" ht="37.9" customHeight="1">
      <c r="B341" s="121"/>
      <c r="C341" s="122" t="s">
        <v>605</v>
      </c>
      <c r="D341" s="122" t="s">
        <v>126</v>
      </c>
      <c r="E341" s="123" t="s">
        <v>606</v>
      </c>
      <c r="F341" s="124" t="s">
        <v>607</v>
      </c>
      <c r="G341" s="125" t="s">
        <v>240</v>
      </c>
      <c r="H341" s="126">
        <v>50</v>
      </c>
      <c r="I341" s="127">
        <v>235</v>
      </c>
      <c r="J341" s="127">
        <f>ROUND(I341*H341,2)</f>
        <v>11750</v>
      </c>
      <c r="K341" s="124" t="s">
        <v>130</v>
      </c>
      <c r="L341" s="27"/>
      <c r="M341" s="128" t="s">
        <v>3</v>
      </c>
      <c r="N341" s="129" t="s">
        <v>36</v>
      </c>
      <c r="O341" s="130">
        <v>7.2999999999999995E-2</v>
      </c>
      <c r="P341" s="130">
        <f>O341*H341</f>
        <v>3.65</v>
      </c>
      <c r="Q341" s="130">
        <v>0</v>
      </c>
      <c r="R341" s="130">
        <f>Q341*H341</f>
        <v>0</v>
      </c>
      <c r="S341" s="130">
        <v>0</v>
      </c>
      <c r="T341" s="131">
        <f>S341*H341</f>
        <v>0</v>
      </c>
      <c r="AR341" s="132" t="s">
        <v>131</v>
      </c>
      <c r="AT341" s="132" t="s">
        <v>126</v>
      </c>
      <c r="AU341" s="132" t="s">
        <v>74</v>
      </c>
      <c r="AY341" s="15" t="s">
        <v>124</v>
      </c>
      <c r="BE341" s="133">
        <f>IF(N341="základní",J341,0)</f>
        <v>11750</v>
      </c>
      <c r="BF341" s="133">
        <f>IF(N341="snížená",J341,0)</f>
        <v>0</v>
      </c>
      <c r="BG341" s="133">
        <f>IF(N341="zákl. přenesená",J341,0)</f>
        <v>0</v>
      </c>
      <c r="BH341" s="133">
        <f>IF(N341="sníž. přenesená",J341,0)</f>
        <v>0</v>
      </c>
      <c r="BI341" s="133">
        <f>IF(N341="nulová",J341,0)</f>
        <v>0</v>
      </c>
      <c r="BJ341" s="15" t="s">
        <v>72</v>
      </c>
      <c r="BK341" s="133">
        <f>ROUND(I341*H341,2)</f>
        <v>11750</v>
      </c>
      <c r="BL341" s="15" t="s">
        <v>131</v>
      </c>
      <c r="BM341" s="132" t="s">
        <v>608</v>
      </c>
    </row>
    <row r="342" spans="2:65" s="1" customFormat="1" ht="39">
      <c r="B342" s="27"/>
      <c r="D342" s="134" t="s">
        <v>133</v>
      </c>
      <c r="F342" s="135" t="s">
        <v>609</v>
      </c>
      <c r="L342" s="27"/>
      <c r="M342" s="136"/>
      <c r="T342" s="47"/>
      <c r="AT342" s="15" t="s">
        <v>133</v>
      </c>
      <c r="AU342" s="15" t="s">
        <v>74</v>
      </c>
    </row>
    <row r="343" spans="2:65" s="1" customFormat="1">
      <c r="B343" s="27"/>
      <c r="D343" s="137" t="s">
        <v>135</v>
      </c>
      <c r="F343" s="138" t="s">
        <v>610</v>
      </c>
      <c r="L343" s="27"/>
      <c r="M343" s="136"/>
      <c r="T343" s="47"/>
      <c r="AT343" s="15" t="s">
        <v>135</v>
      </c>
      <c r="AU343" s="15" t="s">
        <v>74</v>
      </c>
    </row>
    <row r="344" spans="2:65" s="1" customFormat="1" ht="37.9" customHeight="1">
      <c r="B344" s="121"/>
      <c r="C344" s="122" t="s">
        <v>611</v>
      </c>
      <c r="D344" s="122" t="s">
        <v>126</v>
      </c>
      <c r="E344" s="123" t="s">
        <v>612</v>
      </c>
      <c r="F344" s="124" t="s">
        <v>613</v>
      </c>
      <c r="G344" s="125" t="s">
        <v>240</v>
      </c>
      <c r="H344" s="126">
        <v>50</v>
      </c>
      <c r="I344" s="127">
        <v>304</v>
      </c>
      <c r="J344" s="127">
        <f>ROUND(I344*H344,2)</f>
        <v>15200</v>
      </c>
      <c r="K344" s="124" t="s">
        <v>130</v>
      </c>
      <c r="L344" s="27"/>
      <c r="M344" s="128" t="s">
        <v>3</v>
      </c>
      <c r="N344" s="129" t="s">
        <v>36</v>
      </c>
      <c r="O344" s="130">
        <v>8.6999999999999994E-2</v>
      </c>
      <c r="P344" s="130">
        <f>O344*H344</f>
        <v>4.3499999999999996</v>
      </c>
      <c r="Q344" s="130">
        <v>0</v>
      </c>
      <c r="R344" s="130">
        <f>Q344*H344</f>
        <v>0</v>
      </c>
      <c r="S344" s="130">
        <v>0</v>
      </c>
      <c r="T344" s="131">
        <f>S344*H344</f>
        <v>0</v>
      </c>
      <c r="AR344" s="132" t="s">
        <v>131</v>
      </c>
      <c r="AT344" s="132" t="s">
        <v>126</v>
      </c>
      <c r="AU344" s="132" t="s">
        <v>74</v>
      </c>
      <c r="AY344" s="15" t="s">
        <v>124</v>
      </c>
      <c r="BE344" s="133">
        <f>IF(N344="základní",J344,0)</f>
        <v>15200</v>
      </c>
      <c r="BF344" s="133">
        <f>IF(N344="snížená",J344,0)</f>
        <v>0</v>
      </c>
      <c r="BG344" s="133">
        <f>IF(N344="zákl. přenesená",J344,0)</f>
        <v>0</v>
      </c>
      <c r="BH344" s="133">
        <f>IF(N344="sníž. přenesená",J344,0)</f>
        <v>0</v>
      </c>
      <c r="BI344" s="133">
        <f>IF(N344="nulová",J344,0)</f>
        <v>0</v>
      </c>
      <c r="BJ344" s="15" t="s">
        <v>72</v>
      </c>
      <c r="BK344" s="133">
        <f>ROUND(I344*H344,2)</f>
        <v>15200</v>
      </c>
      <c r="BL344" s="15" t="s">
        <v>131</v>
      </c>
      <c r="BM344" s="132" t="s">
        <v>614</v>
      </c>
    </row>
    <row r="345" spans="2:65" s="1" customFormat="1" ht="39">
      <c r="B345" s="27"/>
      <c r="D345" s="134" t="s">
        <v>133</v>
      </c>
      <c r="F345" s="135" t="s">
        <v>615</v>
      </c>
      <c r="L345" s="27"/>
      <c r="M345" s="136"/>
      <c r="T345" s="47"/>
      <c r="AT345" s="15" t="s">
        <v>133</v>
      </c>
      <c r="AU345" s="15" t="s">
        <v>74</v>
      </c>
    </row>
    <row r="346" spans="2:65" s="1" customFormat="1">
      <c r="B346" s="27"/>
      <c r="D346" s="137" t="s">
        <v>135</v>
      </c>
      <c r="F346" s="138" t="s">
        <v>616</v>
      </c>
      <c r="L346" s="27"/>
      <c r="M346" s="136"/>
      <c r="T346" s="47"/>
      <c r="AT346" s="15" t="s">
        <v>135</v>
      </c>
      <c r="AU346" s="15" t="s">
        <v>74</v>
      </c>
    </row>
    <row r="347" spans="2:65" s="1" customFormat="1" ht="37.9" customHeight="1">
      <c r="B347" s="121"/>
      <c r="C347" s="122" t="s">
        <v>617</v>
      </c>
      <c r="D347" s="122" t="s">
        <v>126</v>
      </c>
      <c r="E347" s="123" t="s">
        <v>618</v>
      </c>
      <c r="F347" s="124" t="s">
        <v>619</v>
      </c>
      <c r="G347" s="125" t="s">
        <v>240</v>
      </c>
      <c r="H347" s="126">
        <v>50</v>
      </c>
      <c r="I347" s="127">
        <v>23.1</v>
      </c>
      <c r="J347" s="127">
        <f>ROUND(I347*H347,2)</f>
        <v>1155</v>
      </c>
      <c r="K347" s="124" t="s">
        <v>130</v>
      </c>
      <c r="L347" s="27"/>
      <c r="M347" s="128" t="s">
        <v>3</v>
      </c>
      <c r="N347" s="129" t="s">
        <v>36</v>
      </c>
      <c r="O347" s="130">
        <v>5.0000000000000001E-3</v>
      </c>
      <c r="P347" s="130">
        <f>O347*H347</f>
        <v>0.25</v>
      </c>
      <c r="Q347" s="130">
        <v>0</v>
      </c>
      <c r="R347" s="130">
        <f>Q347*H347</f>
        <v>0</v>
      </c>
      <c r="S347" s="130">
        <v>0</v>
      </c>
      <c r="T347" s="131">
        <f>S347*H347</f>
        <v>0</v>
      </c>
      <c r="AR347" s="132" t="s">
        <v>131</v>
      </c>
      <c r="AT347" s="132" t="s">
        <v>126</v>
      </c>
      <c r="AU347" s="132" t="s">
        <v>74</v>
      </c>
      <c r="AY347" s="15" t="s">
        <v>124</v>
      </c>
      <c r="BE347" s="133">
        <f>IF(N347="základní",J347,0)</f>
        <v>1155</v>
      </c>
      <c r="BF347" s="133">
        <f>IF(N347="snížená",J347,0)</f>
        <v>0</v>
      </c>
      <c r="BG347" s="133">
        <f>IF(N347="zákl. přenesená",J347,0)</f>
        <v>0</v>
      </c>
      <c r="BH347" s="133">
        <f>IF(N347="sníž. přenesená",J347,0)</f>
        <v>0</v>
      </c>
      <c r="BI347" s="133">
        <f>IF(N347="nulová",J347,0)</f>
        <v>0</v>
      </c>
      <c r="BJ347" s="15" t="s">
        <v>72</v>
      </c>
      <c r="BK347" s="133">
        <f>ROUND(I347*H347,2)</f>
        <v>1155</v>
      </c>
      <c r="BL347" s="15" t="s">
        <v>131</v>
      </c>
      <c r="BM347" s="132" t="s">
        <v>620</v>
      </c>
    </row>
    <row r="348" spans="2:65" s="1" customFormat="1" ht="48.75">
      <c r="B348" s="27"/>
      <c r="D348" s="134" t="s">
        <v>133</v>
      </c>
      <c r="F348" s="135" t="s">
        <v>621</v>
      </c>
      <c r="L348" s="27"/>
      <c r="M348" s="136"/>
      <c r="T348" s="47"/>
      <c r="AT348" s="15" t="s">
        <v>133</v>
      </c>
      <c r="AU348" s="15" t="s">
        <v>74</v>
      </c>
    </row>
    <row r="349" spans="2:65" s="1" customFormat="1">
      <c r="B349" s="27"/>
      <c r="D349" s="137" t="s">
        <v>135</v>
      </c>
      <c r="F349" s="138" t="s">
        <v>622</v>
      </c>
      <c r="L349" s="27"/>
      <c r="M349" s="136"/>
      <c r="T349" s="47"/>
      <c r="AT349" s="15" t="s">
        <v>135</v>
      </c>
      <c r="AU349" s="15" t="s">
        <v>74</v>
      </c>
    </row>
    <row r="350" spans="2:65" s="1" customFormat="1" ht="24.2" customHeight="1">
      <c r="B350" s="121"/>
      <c r="C350" s="122" t="s">
        <v>623</v>
      </c>
      <c r="D350" s="122" t="s">
        <v>126</v>
      </c>
      <c r="E350" s="123" t="s">
        <v>624</v>
      </c>
      <c r="F350" s="124" t="s">
        <v>625</v>
      </c>
      <c r="G350" s="125" t="s">
        <v>240</v>
      </c>
      <c r="H350" s="126">
        <v>15</v>
      </c>
      <c r="I350" s="127">
        <v>383</v>
      </c>
      <c r="J350" s="127">
        <f>ROUND(I350*H350,2)</f>
        <v>5745</v>
      </c>
      <c r="K350" s="124" t="s">
        <v>130</v>
      </c>
      <c r="L350" s="27"/>
      <c r="M350" s="128" t="s">
        <v>3</v>
      </c>
      <c r="N350" s="129" t="s">
        <v>36</v>
      </c>
      <c r="O350" s="130">
        <v>1.137</v>
      </c>
      <c r="P350" s="130">
        <f>O350*H350</f>
        <v>17.055</v>
      </c>
      <c r="Q350" s="130">
        <v>0</v>
      </c>
      <c r="R350" s="130">
        <f>Q350*H350</f>
        <v>0</v>
      </c>
      <c r="S350" s="130">
        <v>0</v>
      </c>
      <c r="T350" s="131">
        <f>S350*H350</f>
        <v>0</v>
      </c>
      <c r="AR350" s="132" t="s">
        <v>131</v>
      </c>
      <c r="AT350" s="132" t="s">
        <v>126</v>
      </c>
      <c r="AU350" s="132" t="s">
        <v>74</v>
      </c>
      <c r="AY350" s="15" t="s">
        <v>124</v>
      </c>
      <c r="BE350" s="133">
        <f>IF(N350="základní",J350,0)</f>
        <v>5745</v>
      </c>
      <c r="BF350" s="133">
        <f>IF(N350="snížená",J350,0)</f>
        <v>0</v>
      </c>
      <c r="BG350" s="133">
        <f>IF(N350="zákl. přenesená",J350,0)</f>
        <v>0</v>
      </c>
      <c r="BH350" s="133">
        <f>IF(N350="sníž. přenesená",J350,0)</f>
        <v>0</v>
      </c>
      <c r="BI350" s="133">
        <f>IF(N350="nulová",J350,0)</f>
        <v>0</v>
      </c>
      <c r="BJ350" s="15" t="s">
        <v>72</v>
      </c>
      <c r="BK350" s="133">
        <f>ROUND(I350*H350,2)</f>
        <v>5745</v>
      </c>
      <c r="BL350" s="15" t="s">
        <v>131</v>
      </c>
      <c r="BM350" s="132" t="s">
        <v>626</v>
      </c>
    </row>
    <row r="351" spans="2:65" s="1" customFormat="1" ht="19.5">
      <c r="B351" s="27"/>
      <c r="D351" s="134" t="s">
        <v>133</v>
      </c>
      <c r="F351" s="135" t="s">
        <v>627</v>
      </c>
      <c r="L351" s="27"/>
      <c r="M351" s="136"/>
      <c r="T351" s="47"/>
      <c r="AT351" s="15" t="s">
        <v>133</v>
      </c>
      <c r="AU351" s="15" t="s">
        <v>74</v>
      </c>
    </row>
    <row r="352" spans="2:65" s="1" customFormat="1">
      <c r="B352" s="27"/>
      <c r="D352" s="137" t="s">
        <v>135</v>
      </c>
      <c r="F352" s="138" t="s">
        <v>628</v>
      </c>
      <c r="L352" s="27"/>
      <c r="M352" s="136"/>
      <c r="T352" s="47"/>
      <c r="AT352" s="15" t="s">
        <v>135</v>
      </c>
      <c r="AU352" s="15" t="s">
        <v>74</v>
      </c>
    </row>
    <row r="353" spans="2:65" s="1" customFormat="1" ht="24.2" customHeight="1">
      <c r="B353" s="121"/>
      <c r="C353" s="122" t="s">
        <v>629</v>
      </c>
      <c r="D353" s="122" t="s">
        <v>126</v>
      </c>
      <c r="E353" s="123" t="s">
        <v>630</v>
      </c>
      <c r="F353" s="124" t="s">
        <v>631</v>
      </c>
      <c r="G353" s="125" t="s">
        <v>240</v>
      </c>
      <c r="H353" s="126">
        <v>15</v>
      </c>
      <c r="I353" s="127">
        <v>250</v>
      </c>
      <c r="J353" s="127">
        <f>ROUND(I353*H353,2)</f>
        <v>3750</v>
      </c>
      <c r="K353" s="124" t="s">
        <v>130</v>
      </c>
      <c r="L353" s="27"/>
      <c r="M353" s="128" t="s">
        <v>3</v>
      </c>
      <c r="N353" s="129" t="s">
        <v>36</v>
      </c>
      <c r="O353" s="130">
        <v>0.74099999999999999</v>
      </c>
      <c r="P353" s="130">
        <f>O353*H353</f>
        <v>11.115</v>
      </c>
      <c r="Q353" s="130">
        <v>0</v>
      </c>
      <c r="R353" s="130">
        <f>Q353*H353</f>
        <v>0</v>
      </c>
      <c r="S353" s="130">
        <v>0</v>
      </c>
      <c r="T353" s="131">
        <f>S353*H353</f>
        <v>0</v>
      </c>
      <c r="AR353" s="132" t="s">
        <v>131</v>
      </c>
      <c r="AT353" s="132" t="s">
        <v>126</v>
      </c>
      <c r="AU353" s="132" t="s">
        <v>74</v>
      </c>
      <c r="AY353" s="15" t="s">
        <v>124</v>
      </c>
      <c r="BE353" s="133">
        <f>IF(N353="základní",J353,0)</f>
        <v>3750</v>
      </c>
      <c r="BF353" s="133">
        <f>IF(N353="snížená",J353,0)</f>
        <v>0</v>
      </c>
      <c r="BG353" s="133">
        <f>IF(N353="zákl. přenesená",J353,0)</f>
        <v>0</v>
      </c>
      <c r="BH353" s="133">
        <f>IF(N353="sníž. přenesená",J353,0)</f>
        <v>0</v>
      </c>
      <c r="BI353" s="133">
        <f>IF(N353="nulová",J353,0)</f>
        <v>0</v>
      </c>
      <c r="BJ353" s="15" t="s">
        <v>72</v>
      </c>
      <c r="BK353" s="133">
        <f>ROUND(I353*H353,2)</f>
        <v>3750</v>
      </c>
      <c r="BL353" s="15" t="s">
        <v>131</v>
      </c>
      <c r="BM353" s="132" t="s">
        <v>632</v>
      </c>
    </row>
    <row r="354" spans="2:65" s="1" customFormat="1" ht="29.25">
      <c r="B354" s="27"/>
      <c r="D354" s="134" t="s">
        <v>133</v>
      </c>
      <c r="F354" s="135" t="s">
        <v>633</v>
      </c>
      <c r="L354" s="27"/>
      <c r="M354" s="136"/>
      <c r="T354" s="47"/>
      <c r="AT354" s="15" t="s">
        <v>133</v>
      </c>
      <c r="AU354" s="15" t="s">
        <v>74</v>
      </c>
    </row>
    <row r="355" spans="2:65" s="1" customFormat="1">
      <c r="B355" s="27"/>
      <c r="D355" s="137" t="s">
        <v>135</v>
      </c>
      <c r="F355" s="138" t="s">
        <v>634</v>
      </c>
      <c r="L355" s="27"/>
      <c r="M355" s="136"/>
      <c r="T355" s="47"/>
      <c r="AT355" s="15" t="s">
        <v>135</v>
      </c>
      <c r="AU355" s="15" t="s">
        <v>74</v>
      </c>
    </row>
    <row r="356" spans="2:65" s="1" customFormat="1" ht="24.2" customHeight="1">
      <c r="B356" s="121"/>
      <c r="C356" s="122" t="s">
        <v>635</v>
      </c>
      <c r="D356" s="122" t="s">
        <v>126</v>
      </c>
      <c r="E356" s="123" t="s">
        <v>636</v>
      </c>
      <c r="F356" s="124" t="s">
        <v>637</v>
      </c>
      <c r="G356" s="125" t="s">
        <v>240</v>
      </c>
      <c r="H356" s="126">
        <v>50</v>
      </c>
      <c r="I356" s="127">
        <v>164</v>
      </c>
      <c r="J356" s="127">
        <f>ROUND(I356*H356,2)</f>
        <v>8200</v>
      </c>
      <c r="K356" s="124" t="s">
        <v>130</v>
      </c>
      <c r="L356" s="27"/>
      <c r="M356" s="128" t="s">
        <v>3</v>
      </c>
      <c r="N356" s="129" t="s">
        <v>36</v>
      </c>
      <c r="O356" s="130">
        <v>0.19700000000000001</v>
      </c>
      <c r="P356" s="130">
        <f>O356*H356</f>
        <v>9.85</v>
      </c>
      <c r="Q356" s="130">
        <v>0</v>
      </c>
      <c r="R356" s="130">
        <f>Q356*H356</f>
        <v>0</v>
      </c>
      <c r="S356" s="130">
        <v>0</v>
      </c>
      <c r="T356" s="131">
        <f>S356*H356</f>
        <v>0</v>
      </c>
      <c r="AR356" s="132" t="s">
        <v>131</v>
      </c>
      <c r="AT356" s="132" t="s">
        <v>126</v>
      </c>
      <c r="AU356" s="132" t="s">
        <v>74</v>
      </c>
      <c r="AY356" s="15" t="s">
        <v>124</v>
      </c>
      <c r="BE356" s="133">
        <f>IF(N356="základní",J356,0)</f>
        <v>8200</v>
      </c>
      <c r="BF356" s="133">
        <f>IF(N356="snížená",J356,0)</f>
        <v>0</v>
      </c>
      <c r="BG356" s="133">
        <f>IF(N356="zákl. přenesená",J356,0)</f>
        <v>0</v>
      </c>
      <c r="BH356" s="133">
        <f>IF(N356="sníž. přenesená",J356,0)</f>
        <v>0</v>
      </c>
      <c r="BI356" s="133">
        <f>IF(N356="nulová",J356,0)</f>
        <v>0</v>
      </c>
      <c r="BJ356" s="15" t="s">
        <v>72</v>
      </c>
      <c r="BK356" s="133">
        <f>ROUND(I356*H356,2)</f>
        <v>8200</v>
      </c>
      <c r="BL356" s="15" t="s">
        <v>131</v>
      </c>
      <c r="BM356" s="132" t="s">
        <v>638</v>
      </c>
    </row>
    <row r="357" spans="2:65" s="1" customFormat="1" ht="29.25">
      <c r="B357" s="27"/>
      <c r="D357" s="134" t="s">
        <v>133</v>
      </c>
      <c r="F357" s="135" t="s">
        <v>639</v>
      </c>
      <c r="L357" s="27"/>
      <c r="M357" s="136"/>
      <c r="T357" s="47"/>
      <c r="AT357" s="15" t="s">
        <v>133</v>
      </c>
      <c r="AU357" s="15" t="s">
        <v>74</v>
      </c>
    </row>
    <row r="358" spans="2:65" s="1" customFormat="1">
      <c r="B358" s="27"/>
      <c r="D358" s="137" t="s">
        <v>135</v>
      </c>
      <c r="F358" s="138" t="s">
        <v>640</v>
      </c>
      <c r="L358" s="27"/>
      <c r="M358" s="136"/>
      <c r="T358" s="47"/>
      <c r="AT358" s="15" t="s">
        <v>135</v>
      </c>
      <c r="AU358" s="15" t="s">
        <v>74</v>
      </c>
    </row>
    <row r="359" spans="2:65" s="1" customFormat="1" ht="24.2" customHeight="1">
      <c r="B359" s="121"/>
      <c r="C359" s="122" t="s">
        <v>641</v>
      </c>
      <c r="D359" s="122" t="s">
        <v>126</v>
      </c>
      <c r="E359" s="123" t="s">
        <v>642</v>
      </c>
      <c r="F359" s="124" t="s">
        <v>643</v>
      </c>
      <c r="G359" s="125" t="s">
        <v>240</v>
      </c>
      <c r="H359" s="126">
        <v>50</v>
      </c>
      <c r="I359" s="127">
        <v>106</v>
      </c>
      <c r="J359" s="127">
        <f>ROUND(I359*H359,2)</f>
        <v>5300</v>
      </c>
      <c r="K359" s="124" t="s">
        <v>130</v>
      </c>
      <c r="L359" s="27"/>
      <c r="M359" s="128" t="s">
        <v>3</v>
      </c>
      <c r="N359" s="129" t="s">
        <v>36</v>
      </c>
      <c r="O359" s="130">
        <v>0.128</v>
      </c>
      <c r="P359" s="130">
        <f>O359*H359</f>
        <v>6.4</v>
      </c>
      <c r="Q359" s="130">
        <v>0</v>
      </c>
      <c r="R359" s="130">
        <f>Q359*H359</f>
        <v>0</v>
      </c>
      <c r="S359" s="130">
        <v>0</v>
      </c>
      <c r="T359" s="131">
        <f>S359*H359</f>
        <v>0</v>
      </c>
      <c r="AR359" s="132" t="s">
        <v>131</v>
      </c>
      <c r="AT359" s="132" t="s">
        <v>126</v>
      </c>
      <c r="AU359" s="132" t="s">
        <v>74</v>
      </c>
      <c r="AY359" s="15" t="s">
        <v>124</v>
      </c>
      <c r="BE359" s="133">
        <f>IF(N359="základní",J359,0)</f>
        <v>5300</v>
      </c>
      <c r="BF359" s="133">
        <f>IF(N359="snížená",J359,0)</f>
        <v>0</v>
      </c>
      <c r="BG359" s="133">
        <f>IF(N359="zákl. přenesená",J359,0)</f>
        <v>0</v>
      </c>
      <c r="BH359" s="133">
        <f>IF(N359="sníž. přenesená",J359,0)</f>
        <v>0</v>
      </c>
      <c r="BI359" s="133">
        <f>IF(N359="nulová",J359,0)</f>
        <v>0</v>
      </c>
      <c r="BJ359" s="15" t="s">
        <v>72</v>
      </c>
      <c r="BK359" s="133">
        <f>ROUND(I359*H359,2)</f>
        <v>5300</v>
      </c>
      <c r="BL359" s="15" t="s">
        <v>131</v>
      </c>
      <c r="BM359" s="132" t="s">
        <v>644</v>
      </c>
    </row>
    <row r="360" spans="2:65" s="1" customFormat="1" ht="29.25">
      <c r="B360" s="27"/>
      <c r="D360" s="134" t="s">
        <v>133</v>
      </c>
      <c r="F360" s="135" t="s">
        <v>645</v>
      </c>
      <c r="L360" s="27"/>
      <c r="M360" s="136"/>
      <c r="T360" s="47"/>
      <c r="AT360" s="15" t="s">
        <v>133</v>
      </c>
      <c r="AU360" s="15" t="s">
        <v>74</v>
      </c>
    </row>
    <row r="361" spans="2:65" s="1" customFormat="1">
      <c r="B361" s="27"/>
      <c r="D361" s="137" t="s">
        <v>135</v>
      </c>
      <c r="F361" s="138" t="s">
        <v>646</v>
      </c>
      <c r="L361" s="27"/>
      <c r="M361" s="136"/>
      <c r="T361" s="47"/>
      <c r="AT361" s="15" t="s">
        <v>135</v>
      </c>
      <c r="AU361" s="15" t="s">
        <v>74</v>
      </c>
    </row>
    <row r="362" spans="2:65" s="1" customFormat="1" ht="21.75" customHeight="1">
      <c r="B362" s="121"/>
      <c r="C362" s="122" t="s">
        <v>647</v>
      </c>
      <c r="D362" s="122" t="s">
        <v>126</v>
      </c>
      <c r="E362" s="123" t="s">
        <v>648</v>
      </c>
      <c r="F362" s="124" t="s">
        <v>649</v>
      </c>
      <c r="G362" s="125" t="s">
        <v>129</v>
      </c>
      <c r="H362" s="126">
        <v>20</v>
      </c>
      <c r="I362" s="127">
        <v>82.9</v>
      </c>
      <c r="J362" s="127">
        <f>ROUND(I362*H362,2)</f>
        <v>1658</v>
      </c>
      <c r="K362" s="124" t="s">
        <v>130</v>
      </c>
      <c r="L362" s="27"/>
      <c r="M362" s="128" t="s">
        <v>3</v>
      </c>
      <c r="N362" s="129" t="s">
        <v>36</v>
      </c>
      <c r="O362" s="130">
        <v>0.14799999999999999</v>
      </c>
      <c r="P362" s="130">
        <f>O362*H362</f>
        <v>2.96</v>
      </c>
      <c r="Q362" s="130">
        <v>0</v>
      </c>
      <c r="R362" s="130">
        <f>Q362*H362</f>
        <v>0</v>
      </c>
      <c r="S362" s="130">
        <v>0</v>
      </c>
      <c r="T362" s="131">
        <f>S362*H362</f>
        <v>0</v>
      </c>
      <c r="AR362" s="132" t="s">
        <v>131</v>
      </c>
      <c r="AT362" s="132" t="s">
        <v>126</v>
      </c>
      <c r="AU362" s="132" t="s">
        <v>74</v>
      </c>
      <c r="AY362" s="15" t="s">
        <v>124</v>
      </c>
      <c r="BE362" s="133">
        <f>IF(N362="základní",J362,0)</f>
        <v>1658</v>
      </c>
      <c r="BF362" s="133">
        <f>IF(N362="snížená",J362,0)</f>
        <v>0</v>
      </c>
      <c r="BG362" s="133">
        <f>IF(N362="zákl. přenesená",J362,0)</f>
        <v>0</v>
      </c>
      <c r="BH362" s="133">
        <f>IF(N362="sníž. přenesená",J362,0)</f>
        <v>0</v>
      </c>
      <c r="BI362" s="133">
        <f>IF(N362="nulová",J362,0)</f>
        <v>0</v>
      </c>
      <c r="BJ362" s="15" t="s">
        <v>72</v>
      </c>
      <c r="BK362" s="133">
        <f>ROUND(I362*H362,2)</f>
        <v>1658</v>
      </c>
      <c r="BL362" s="15" t="s">
        <v>131</v>
      </c>
      <c r="BM362" s="132" t="s">
        <v>650</v>
      </c>
    </row>
    <row r="363" spans="2:65" s="1" customFormat="1" ht="19.5">
      <c r="B363" s="27"/>
      <c r="D363" s="134" t="s">
        <v>133</v>
      </c>
      <c r="F363" s="135" t="s">
        <v>651</v>
      </c>
      <c r="L363" s="27"/>
      <c r="M363" s="136"/>
      <c r="T363" s="47"/>
      <c r="AT363" s="15" t="s">
        <v>133</v>
      </c>
      <c r="AU363" s="15" t="s">
        <v>74</v>
      </c>
    </row>
    <row r="364" spans="2:65" s="1" customFormat="1">
      <c r="B364" s="27"/>
      <c r="D364" s="137" t="s">
        <v>135</v>
      </c>
      <c r="F364" s="138" t="s">
        <v>652</v>
      </c>
      <c r="L364" s="27"/>
      <c r="M364" s="136"/>
      <c r="T364" s="47"/>
      <c r="AT364" s="15" t="s">
        <v>135</v>
      </c>
      <c r="AU364" s="15" t="s">
        <v>74</v>
      </c>
    </row>
    <row r="365" spans="2:65" s="1" customFormat="1" ht="24.2" customHeight="1">
      <c r="B365" s="121"/>
      <c r="C365" s="122" t="s">
        <v>653</v>
      </c>
      <c r="D365" s="122" t="s">
        <v>126</v>
      </c>
      <c r="E365" s="123" t="s">
        <v>654</v>
      </c>
      <c r="F365" s="124" t="s">
        <v>655</v>
      </c>
      <c r="G365" s="125" t="s">
        <v>240</v>
      </c>
      <c r="H365" s="126">
        <v>20</v>
      </c>
      <c r="I365" s="127">
        <v>138</v>
      </c>
      <c r="J365" s="127">
        <f>ROUND(I365*H365,2)</f>
        <v>2760</v>
      </c>
      <c r="K365" s="124" t="s">
        <v>130</v>
      </c>
      <c r="L365" s="27"/>
      <c r="M365" s="128" t="s">
        <v>3</v>
      </c>
      <c r="N365" s="129" t="s">
        <v>36</v>
      </c>
      <c r="O365" s="130">
        <v>0.13100000000000001</v>
      </c>
      <c r="P365" s="130">
        <f>O365*H365</f>
        <v>2.62</v>
      </c>
      <c r="Q365" s="130">
        <v>0</v>
      </c>
      <c r="R365" s="130">
        <f>Q365*H365</f>
        <v>0</v>
      </c>
      <c r="S365" s="130">
        <v>0</v>
      </c>
      <c r="T365" s="131">
        <f>S365*H365</f>
        <v>0</v>
      </c>
      <c r="AR365" s="132" t="s">
        <v>131</v>
      </c>
      <c r="AT365" s="132" t="s">
        <v>126</v>
      </c>
      <c r="AU365" s="132" t="s">
        <v>74</v>
      </c>
      <c r="AY365" s="15" t="s">
        <v>124</v>
      </c>
      <c r="BE365" s="133">
        <f>IF(N365="základní",J365,0)</f>
        <v>2760</v>
      </c>
      <c r="BF365" s="133">
        <f>IF(N365="snížená",J365,0)</f>
        <v>0</v>
      </c>
      <c r="BG365" s="133">
        <f>IF(N365="zákl. přenesená",J365,0)</f>
        <v>0</v>
      </c>
      <c r="BH365" s="133">
        <f>IF(N365="sníž. přenesená",J365,0)</f>
        <v>0</v>
      </c>
      <c r="BI365" s="133">
        <f>IF(N365="nulová",J365,0)</f>
        <v>0</v>
      </c>
      <c r="BJ365" s="15" t="s">
        <v>72</v>
      </c>
      <c r="BK365" s="133">
        <f>ROUND(I365*H365,2)</f>
        <v>2760</v>
      </c>
      <c r="BL365" s="15" t="s">
        <v>131</v>
      </c>
      <c r="BM365" s="132" t="s">
        <v>656</v>
      </c>
    </row>
    <row r="366" spans="2:65" s="1" customFormat="1" ht="29.25">
      <c r="B366" s="27"/>
      <c r="D366" s="134" t="s">
        <v>133</v>
      </c>
      <c r="F366" s="135" t="s">
        <v>657</v>
      </c>
      <c r="L366" s="27"/>
      <c r="M366" s="136"/>
      <c r="T366" s="47"/>
      <c r="AT366" s="15" t="s">
        <v>133</v>
      </c>
      <c r="AU366" s="15" t="s">
        <v>74</v>
      </c>
    </row>
    <row r="367" spans="2:65" s="1" customFormat="1">
      <c r="B367" s="27"/>
      <c r="D367" s="137" t="s">
        <v>135</v>
      </c>
      <c r="F367" s="138" t="s">
        <v>658</v>
      </c>
      <c r="L367" s="27"/>
      <c r="M367" s="136"/>
      <c r="T367" s="47"/>
      <c r="AT367" s="15" t="s">
        <v>135</v>
      </c>
      <c r="AU367" s="15" t="s">
        <v>74</v>
      </c>
    </row>
    <row r="368" spans="2:65" s="1" customFormat="1" ht="24.2" customHeight="1">
      <c r="B368" s="121"/>
      <c r="C368" s="122" t="s">
        <v>659</v>
      </c>
      <c r="D368" s="122" t="s">
        <v>126</v>
      </c>
      <c r="E368" s="123" t="s">
        <v>660</v>
      </c>
      <c r="F368" s="124" t="s">
        <v>661</v>
      </c>
      <c r="G368" s="125" t="s">
        <v>240</v>
      </c>
      <c r="H368" s="126">
        <v>2</v>
      </c>
      <c r="I368" s="127">
        <v>234</v>
      </c>
      <c r="J368" s="127">
        <f>ROUND(I368*H368,2)</f>
        <v>468</v>
      </c>
      <c r="K368" s="124" t="s">
        <v>130</v>
      </c>
      <c r="L368" s="27"/>
      <c r="M368" s="128" t="s">
        <v>3</v>
      </c>
      <c r="N368" s="129" t="s">
        <v>36</v>
      </c>
      <c r="O368" s="130">
        <v>0.39400000000000002</v>
      </c>
      <c r="P368" s="130">
        <f>O368*H368</f>
        <v>0.78800000000000003</v>
      </c>
      <c r="Q368" s="130">
        <v>0</v>
      </c>
      <c r="R368" s="130">
        <f>Q368*H368</f>
        <v>0</v>
      </c>
      <c r="S368" s="130">
        <v>0</v>
      </c>
      <c r="T368" s="131">
        <f>S368*H368</f>
        <v>0</v>
      </c>
      <c r="AR368" s="132" t="s">
        <v>131</v>
      </c>
      <c r="AT368" s="132" t="s">
        <v>126</v>
      </c>
      <c r="AU368" s="132" t="s">
        <v>74</v>
      </c>
      <c r="AY368" s="15" t="s">
        <v>124</v>
      </c>
      <c r="BE368" s="133">
        <f>IF(N368="základní",J368,0)</f>
        <v>468</v>
      </c>
      <c r="BF368" s="133">
        <f>IF(N368="snížená",J368,0)</f>
        <v>0</v>
      </c>
      <c r="BG368" s="133">
        <f>IF(N368="zákl. přenesená",J368,0)</f>
        <v>0</v>
      </c>
      <c r="BH368" s="133">
        <f>IF(N368="sníž. přenesená",J368,0)</f>
        <v>0</v>
      </c>
      <c r="BI368" s="133">
        <f>IF(N368="nulová",J368,0)</f>
        <v>0</v>
      </c>
      <c r="BJ368" s="15" t="s">
        <v>72</v>
      </c>
      <c r="BK368" s="133">
        <f>ROUND(I368*H368,2)</f>
        <v>468</v>
      </c>
      <c r="BL368" s="15" t="s">
        <v>131</v>
      </c>
      <c r="BM368" s="132" t="s">
        <v>662</v>
      </c>
    </row>
    <row r="369" spans="2:65" s="1" customFormat="1" ht="39">
      <c r="B369" s="27"/>
      <c r="D369" s="134" t="s">
        <v>133</v>
      </c>
      <c r="F369" s="135" t="s">
        <v>663</v>
      </c>
      <c r="L369" s="27"/>
      <c r="M369" s="136"/>
      <c r="T369" s="47"/>
      <c r="AT369" s="15" t="s">
        <v>133</v>
      </c>
      <c r="AU369" s="15" t="s">
        <v>74</v>
      </c>
    </row>
    <row r="370" spans="2:65" s="1" customFormat="1">
      <c r="B370" s="27"/>
      <c r="D370" s="137" t="s">
        <v>135</v>
      </c>
      <c r="F370" s="138" t="s">
        <v>664</v>
      </c>
      <c r="L370" s="27"/>
      <c r="M370" s="136"/>
      <c r="T370" s="47"/>
      <c r="AT370" s="15" t="s">
        <v>135</v>
      </c>
      <c r="AU370" s="15" t="s">
        <v>74</v>
      </c>
    </row>
    <row r="371" spans="2:65" s="1" customFormat="1" ht="24.2" customHeight="1">
      <c r="B371" s="121"/>
      <c r="C371" s="122" t="s">
        <v>665</v>
      </c>
      <c r="D371" s="122" t="s">
        <v>126</v>
      </c>
      <c r="E371" s="123" t="s">
        <v>666</v>
      </c>
      <c r="F371" s="124" t="s">
        <v>667</v>
      </c>
      <c r="G371" s="125" t="s">
        <v>240</v>
      </c>
      <c r="H371" s="126">
        <v>25</v>
      </c>
      <c r="I371" s="127">
        <v>410</v>
      </c>
      <c r="J371" s="127">
        <f>ROUND(I371*H371,2)</f>
        <v>10250</v>
      </c>
      <c r="K371" s="124" t="s">
        <v>130</v>
      </c>
      <c r="L371" s="27"/>
      <c r="M371" s="128" t="s">
        <v>3</v>
      </c>
      <c r="N371" s="129" t="s">
        <v>36</v>
      </c>
      <c r="O371" s="130">
        <v>1.1040000000000001</v>
      </c>
      <c r="P371" s="130">
        <f>O371*H371</f>
        <v>27.6</v>
      </c>
      <c r="Q371" s="130">
        <v>0</v>
      </c>
      <c r="R371" s="130">
        <f>Q371*H371</f>
        <v>0</v>
      </c>
      <c r="S371" s="130">
        <v>0</v>
      </c>
      <c r="T371" s="131">
        <f>S371*H371</f>
        <v>0</v>
      </c>
      <c r="AR371" s="132" t="s">
        <v>131</v>
      </c>
      <c r="AT371" s="132" t="s">
        <v>126</v>
      </c>
      <c r="AU371" s="132" t="s">
        <v>74</v>
      </c>
      <c r="AY371" s="15" t="s">
        <v>124</v>
      </c>
      <c r="BE371" s="133">
        <f>IF(N371="základní",J371,0)</f>
        <v>10250</v>
      </c>
      <c r="BF371" s="133">
        <f>IF(N371="snížená",J371,0)</f>
        <v>0</v>
      </c>
      <c r="BG371" s="133">
        <f>IF(N371="zákl. přenesená",J371,0)</f>
        <v>0</v>
      </c>
      <c r="BH371" s="133">
        <f>IF(N371="sníž. přenesená",J371,0)</f>
        <v>0</v>
      </c>
      <c r="BI371" s="133">
        <f>IF(N371="nulová",J371,0)</f>
        <v>0</v>
      </c>
      <c r="BJ371" s="15" t="s">
        <v>72</v>
      </c>
      <c r="BK371" s="133">
        <f>ROUND(I371*H371,2)</f>
        <v>10250</v>
      </c>
      <c r="BL371" s="15" t="s">
        <v>131</v>
      </c>
      <c r="BM371" s="132" t="s">
        <v>668</v>
      </c>
    </row>
    <row r="372" spans="2:65" s="1" customFormat="1" ht="19.5">
      <c r="B372" s="27"/>
      <c r="D372" s="134" t="s">
        <v>133</v>
      </c>
      <c r="F372" s="135" t="s">
        <v>669</v>
      </c>
      <c r="L372" s="27"/>
      <c r="M372" s="136"/>
      <c r="T372" s="47"/>
      <c r="AT372" s="15" t="s">
        <v>133</v>
      </c>
      <c r="AU372" s="15" t="s">
        <v>74</v>
      </c>
    </row>
    <row r="373" spans="2:65" s="1" customFormat="1">
      <c r="B373" s="27"/>
      <c r="D373" s="137" t="s">
        <v>135</v>
      </c>
      <c r="F373" s="138" t="s">
        <v>670</v>
      </c>
      <c r="L373" s="27"/>
      <c r="M373" s="136"/>
      <c r="T373" s="47"/>
      <c r="AT373" s="15" t="s">
        <v>135</v>
      </c>
      <c r="AU373" s="15" t="s">
        <v>74</v>
      </c>
    </row>
    <row r="374" spans="2:65" s="1" customFormat="1" ht="16.5" customHeight="1">
      <c r="B374" s="121"/>
      <c r="C374" s="122" t="s">
        <v>671</v>
      </c>
      <c r="D374" s="122" t="s">
        <v>126</v>
      </c>
      <c r="E374" s="123" t="s">
        <v>672</v>
      </c>
      <c r="F374" s="124" t="s">
        <v>673</v>
      </c>
      <c r="G374" s="125" t="s">
        <v>240</v>
      </c>
      <c r="H374" s="126">
        <v>100</v>
      </c>
      <c r="I374" s="127">
        <v>21.4</v>
      </c>
      <c r="J374" s="127">
        <f>ROUND(I374*H374,2)</f>
        <v>2140</v>
      </c>
      <c r="K374" s="124" t="s">
        <v>130</v>
      </c>
      <c r="L374" s="27"/>
      <c r="M374" s="128" t="s">
        <v>3</v>
      </c>
      <c r="N374" s="129" t="s">
        <v>36</v>
      </c>
      <c r="O374" s="130">
        <v>8.9999999999999993E-3</v>
      </c>
      <c r="P374" s="130">
        <f>O374*H374</f>
        <v>0.89999999999999991</v>
      </c>
      <c r="Q374" s="130">
        <v>0</v>
      </c>
      <c r="R374" s="130">
        <f>Q374*H374</f>
        <v>0</v>
      </c>
      <c r="S374" s="130">
        <v>0</v>
      </c>
      <c r="T374" s="131">
        <f>S374*H374</f>
        <v>0</v>
      </c>
      <c r="AR374" s="132" t="s">
        <v>131</v>
      </c>
      <c r="AT374" s="132" t="s">
        <v>126</v>
      </c>
      <c r="AU374" s="132" t="s">
        <v>74</v>
      </c>
      <c r="AY374" s="15" t="s">
        <v>124</v>
      </c>
      <c r="BE374" s="133">
        <f>IF(N374="základní",J374,0)</f>
        <v>2140</v>
      </c>
      <c r="BF374" s="133">
        <f>IF(N374="snížená",J374,0)</f>
        <v>0</v>
      </c>
      <c r="BG374" s="133">
        <f>IF(N374="zákl. přenesená",J374,0)</f>
        <v>0</v>
      </c>
      <c r="BH374" s="133">
        <f>IF(N374="sníž. přenesená",J374,0)</f>
        <v>0</v>
      </c>
      <c r="BI374" s="133">
        <f>IF(N374="nulová",J374,0)</f>
        <v>0</v>
      </c>
      <c r="BJ374" s="15" t="s">
        <v>72</v>
      </c>
      <c r="BK374" s="133">
        <f>ROUND(I374*H374,2)</f>
        <v>2140</v>
      </c>
      <c r="BL374" s="15" t="s">
        <v>131</v>
      </c>
      <c r="BM374" s="132" t="s">
        <v>674</v>
      </c>
    </row>
    <row r="375" spans="2:65" s="1" customFormat="1" ht="19.5">
      <c r="B375" s="27"/>
      <c r="D375" s="134" t="s">
        <v>133</v>
      </c>
      <c r="F375" s="135" t="s">
        <v>675</v>
      </c>
      <c r="L375" s="27"/>
      <c r="M375" s="136"/>
      <c r="T375" s="47"/>
      <c r="AT375" s="15" t="s">
        <v>133</v>
      </c>
      <c r="AU375" s="15" t="s">
        <v>74</v>
      </c>
    </row>
    <row r="376" spans="2:65" s="1" customFormat="1">
      <c r="B376" s="27"/>
      <c r="D376" s="137" t="s">
        <v>135</v>
      </c>
      <c r="F376" s="138" t="s">
        <v>676</v>
      </c>
      <c r="L376" s="27"/>
      <c r="M376" s="136"/>
      <c r="T376" s="47"/>
      <c r="AT376" s="15" t="s">
        <v>135</v>
      </c>
      <c r="AU376" s="15" t="s">
        <v>74</v>
      </c>
    </row>
    <row r="377" spans="2:65" s="1" customFormat="1" ht="24.2" customHeight="1">
      <c r="B377" s="121"/>
      <c r="C377" s="122" t="s">
        <v>677</v>
      </c>
      <c r="D377" s="122" t="s">
        <v>126</v>
      </c>
      <c r="E377" s="123" t="s">
        <v>678</v>
      </c>
      <c r="F377" s="124" t="s">
        <v>679</v>
      </c>
      <c r="G377" s="125" t="s">
        <v>240</v>
      </c>
      <c r="H377" s="126">
        <v>3</v>
      </c>
      <c r="I377" s="127">
        <v>286</v>
      </c>
      <c r="J377" s="127">
        <f>ROUND(I377*H377,2)</f>
        <v>858</v>
      </c>
      <c r="K377" s="124" t="s">
        <v>130</v>
      </c>
      <c r="L377" s="27"/>
      <c r="M377" s="128" t="s">
        <v>3</v>
      </c>
      <c r="N377" s="129" t="s">
        <v>36</v>
      </c>
      <c r="O377" s="130">
        <v>0.72499999999999998</v>
      </c>
      <c r="P377" s="130">
        <f>O377*H377</f>
        <v>2.1749999999999998</v>
      </c>
      <c r="Q377" s="130">
        <v>0</v>
      </c>
      <c r="R377" s="130">
        <f>Q377*H377</f>
        <v>0</v>
      </c>
      <c r="S377" s="130">
        <v>0</v>
      </c>
      <c r="T377" s="131">
        <f>S377*H377</f>
        <v>0</v>
      </c>
      <c r="AR377" s="132" t="s">
        <v>131</v>
      </c>
      <c r="AT377" s="132" t="s">
        <v>126</v>
      </c>
      <c r="AU377" s="132" t="s">
        <v>74</v>
      </c>
      <c r="AY377" s="15" t="s">
        <v>124</v>
      </c>
      <c r="BE377" s="133">
        <f>IF(N377="základní",J377,0)</f>
        <v>858</v>
      </c>
      <c r="BF377" s="133">
        <f>IF(N377="snížená",J377,0)</f>
        <v>0</v>
      </c>
      <c r="BG377" s="133">
        <f>IF(N377="zákl. přenesená",J377,0)</f>
        <v>0</v>
      </c>
      <c r="BH377" s="133">
        <f>IF(N377="sníž. přenesená",J377,0)</f>
        <v>0</v>
      </c>
      <c r="BI377" s="133">
        <f>IF(N377="nulová",J377,0)</f>
        <v>0</v>
      </c>
      <c r="BJ377" s="15" t="s">
        <v>72</v>
      </c>
      <c r="BK377" s="133">
        <f>ROUND(I377*H377,2)</f>
        <v>858</v>
      </c>
      <c r="BL377" s="15" t="s">
        <v>131</v>
      </c>
      <c r="BM377" s="132" t="s">
        <v>680</v>
      </c>
    </row>
    <row r="378" spans="2:65" s="1" customFormat="1" ht="19.5">
      <c r="B378" s="27"/>
      <c r="D378" s="134" t="s">
        <v>133</v>
      </c>
      <c r="F378" s="135" t="s">
        <v>681</v>
      </c>
      <c r="L378" s="27"/>
      <c r="M378" s="136"/>
      <c r="T378" s="47"/>
      <c r="AT378" s="15" t="s">
        <v>133</v>
      </c>
      <c r="AU378" s="15" t="s">
        <v>74</v>
      </c>
    </row>
    <row r="379" spans="2:65" s="1" customFormat="1">
      <c r="B379" s="27"/>
      <c r="D379" s="137" t="s">
        <v>135</v>
      </c>
      <c r="F379" s="138" t="s">
        <v>682</v>
      </c>
      <c r="L379" s="27"/>
      <c r="M379" s="136"/>
      <c r="T379" s="47"/>
      <c r="AT379" s="15" t="s">
        <v>135</v>
      </c>
      <c r="AU379" s="15" t="s">
        <v>74</v>
      </c>
    </row>
    <row r="380" spans="2:65" s="1" customFormat="1" ht="24.2" customHeight="1">
      <c r="B380" s="121"/>
      <c r="C380" s="122" t="s">
        <v>683</v>
      </c>
      <c r="D380" s="122" t="s">
        <v>126</v>
      </c>
      <c r="E380" s="123" t="s">
        <v>684</v>
      </c>
      <c r="F380" s="124" t="s">
        <v>685</v>
      </c>
      <c r="G380" s="125" t="s">
        <v>240</v>
      </c>
      <c r="H380" s="126">
        <v>10</v>
      </c>
      <c r="I380" s="127">
        <v>239</v>
      </c>
      <c r="J380" s="127">
        <f>ROUND(I380*H380,2)</f>
        <v>2390</v>
      </c>
      <c r="K380" s="124" t="s">
        <v>130</v>
      </c>
      <c r="L380" s="27"/>
      <c r="M380" s="128" t="s">
        <v>3</v>
      </c>
      <c r="N380" s="129" t="s">
        <v>36</v>
      </c>
      <c r="O380" s="130">
        <v>0.60399999999999998</v>
      </c>
      <c r="P380" s="130">
        <f>O380*H380</f>
        <v>6.04</v>
      </c>
      <c r="Q380" s="130">
        <v>0</v>
      </c>
      <c r="R380" s="130">
        <f>Q380*H380</f>
        <v>0</v>
      </c>
      <c r="S380" s="130">
        <v>0</v>
      </c>
      <c r="T380" s="131">
        <f>S380*H380</f>
        <v>0</v>
      </c>
      <c r="AR380" s="132" t="s">
        <v>131</v>
      </c>
      <c r="AT380" s="132" t="s">
        <v>126</v>
      </c>
      <c r="AU380" s="132" t="s">
        <v>74</v>
      </c>
      <c r="AY380" s="15" t="s">
        <v>124</v>
      </c>
      <c r="BE380" s="133">
        <f>IF(N380="základní",J380,0)</f>
        <v>2390</v>
      </c>
      <c r="BF380" s="133">
        <f>IF(N380="snížená",J380,0)</f>
        <v>0</v>
      </c>
      <c r="BG380" s="133">
        <f>IF(N380="zákl. přenesená",J380,0)</f>
        <v>0</v>
      </c>
      <c r="BH380" s="133">
        <f>IF(N380="sníž. přenesená",J380,0)</f>
        <v>0</v>
      </c>
      <c r="BI380" s="133">
        <f>IF(N380="nulová",J380,0)</f>
        <v>0</v>
      </c>
      <c r="BJ380" s="15" t="s">
        <v>72</v>
      </c>
      <c r="BK380" s="133">
        <f>ROUND(I380*H380,2)</f>
        <v>2390</v>
      </c>
      <c r="BL380" s="15" t="s">
        <v>131</v>
      </c>
      <c r="BM380" s="132" t="s">
        <v>686</v>
      </c>
    </row>
    <row r="381" spans="2:65" s="1" customFormat="1" ht="19.5">
      <c r="B381" s="27"/>
      <c r="D381" s="134" t="s">
        <v>133</v>
      </c>
      <c r="F381" s="135" t="s">
        <v>687</v>
      </c>
      <c r="L381" s="27"/>
      <c r="M381" s="136"/>
      <c r="T381" s="47"/>
      <c r="AT381" s="15" t="s">
        <v>133</v>
      </c>
      <c r="AU381" s="15" t="s">
        <v>74</v>
      </c>
    </row>
    <row r="382" spans="2:65" s="1" customFormat="1">
      <c r="B382" s="27"/>
      <c r="D382" s="137" t="s">
        <v>135</v>
      </c>
      <c r="F382" s="138" t="s">
        <v>688</v>
      </c>
      <c r="L382" s="27"/>
      <c r="M382" s="136"/>
      <c r="T382" s="47"/>
      <c r="AT382" s="15" t="s">
        <v>135</v>
      </c>
      <c r="AU382" s="15" t="s">
        <v>74</v>
      </c>
    </row>
    <row r="383" spans="2:65" s="1" customFormat="1" ht="24.2" customHeight="1">
      <c r="B383" s="121"/>
      <c r="C383" s="122" t="s">
        <v>689</v>
      </c>
      <c r="D383" s="122" t="s">
        <v>126</v>
      </c>
      <c r="E383" s="123" t="s">
        <v>690</v>
      </c>
      <c r="F383" s="124" t="s">
        <v>691</v>
      </c>
      <c r="G383" s="125" t="s">
        <v>240</v>
      </c>
      <c r="H383" s="126">
        <v>80</v>
      </c>
      <c r="I383" s="127">
        <v>155</v>
      </c>
      <c r="J383" s="127">
        <f>ROUND(I383*H383,2)</f>
        <v>12400</v>
      </c>
      <c r="K383" s="124" t="s">
        <v>130</v>
      </c>
      <c r="L383" s="27"/>
      <c r="M383" s="128" t="s">
        <v>3</v>
      </c>
      <c r="N383" s="129" t="s">
        <v>36</v>
      </c>
      <c r="O383" s="130">
        <v>0.32800000000000001</v>
      </c>
      <c r="P383" s="130">
        <f>O383*H383</f>
        <v>26.240000000000002</v>
      </c>
      <c r="Q383" s="130">
        <v>0</v>
      </c>
      <c r="R383" s="130">
        <f>Q383*H383</f>
        <v>0</v>
      </c>
      <c r="S383" s="130">
        <v>0</v>
      </c>
      <c r="T383" s="131">
        <f>S383*H383</f>
        <v>0</v>
      </c>
      <c r="AR383" s="132" t="s">
        <v>131</v>
      </c>
      <c r="AT383" s="132" t="s">
        <v>126</v>
      </c>
      <c r="AU383" s="132" t="s">
        <v>74</v>
      </c>
      <c r="AY383" s="15" t="s">
        <v>124</v>
      </c>
      <c r="BE383" s="133">
        <f>IF(N383="základní",J383,0)</f>
        <v>12400</v>
      </c>
      <c r="BF383" s="133">
        <f>IF(N383="snížená",J383,0)</f>
        <v>0</v>
      </c>
      <c r="BG383" s="133">
        <f>IF(N383="zákl. přenesená",J383,0)</f>
        <v>0</v>
      </c>
      <c r="BH383" s="133">
        <f>IF(N383="sníž. přenesená",J383,0)</f>
        <v>0</v>
      </c>
      <c r="BI383" s="133">
        <f>IF(N383="nulová",J383,0)</f>
        <v>0</v>
      </c>
      <c r="BJ383" s="15" t="s">
        <v>72</v>
      </c>
      <c r="BK383" s="133">
        <f>ROUND(I383*H383,2)</f>
        <v>12400</v>
      </c>
      <c r="BL383" s="15" t="s">
        <v>131</v>
      </c>
      <c r="BM383" s="132" t="s">
        <v>692</v>
      </c>
    </row>
    <row r="384" spans="2:65" s="1" customFormat="1" ht="29.25">
      <c r="B384" s="27"/>
      <c r="D384" s="134" t="s">
        <v>133</v>
      </c>
      <c r="F384" s="135" t="s">
        <v>693</v>
      </c>
      <c r="L384" s="27"/>
      <c r="M384" s="136"/>
      <c r="T384" s="47"/>
      <c r="AT384" s="15" t="s">
        <v>133</v>
      </c>
      <c r="AU384" s="15" t="s">
        <v>74</v>
      </c>
    </row>
    <row r="385" spans="2:65" s="1" customFormat="1">
      <c r="B385" s="27"/>
      <c r="D385" s="137" t="s">
        <v>135</v>
      </c>
      <c r="F385" s="138" t="s">
        <v>694</v>
      </c>
      <c r="L385" s="27"/>
      <c r="M385" s="136"/>
      <c r="T385" s="47"/>
      <c r="AT385" s="15" t="s">
        <v>135</v>
      </c>
      <c r="AU385" s="15" t="s">
        <v>74</v>
      </c>
    </row>
    <row r="386" spans="2:65" s="1" customFormat="1" ht="16.5" customHeight="1">
      <c r="B386" s="121"/>
      <c r="C386" s="139" t="s">
        <v>695</v>
      </c>
      <c r="D386" s="139" t="s">
        <v>343</v>
      </c>
      <c r="E386" s="140" t="s">
        <v>696</v>
      </c>
      <c r="F386" s="141" t="s">
        <v>697</v>
      </c>
      <c r="G386" s="142" t="s">
        <v>346</v>
      </c>
      <c r="H386" s="143">
        <v>60</v>
      </c>
      <c r="I386" s="144">
        <v>502</v>
      </c>
      <c r="J386" s="144">
        <f>ROUND(I386*H386,2)</f>
        <v>30120</v>
      </c>
      <c r="K386" s="141" t="s">
        <v>130</v>
      </c>
      <c r="L386" s="145"/>
      <c r="M386" s="146" t="s">
        <v>3</v>
      </c>
      <c r="N386" s="147" t="s">
        <v>36</v>
      </c>
      <c r="O386" s="130">
        <v>0</v>
      </c>
      <c r="P386" s="130">
        <f>O386*H386</f>
        <v>0</v>
      </c>
      <c r="Q386" s="130">
        <v>1</v>
      </c>
      <c r="R386" s="130">
        <f>Q386*H386</f>
        <v>60</v>
      </c>
      <c r="S386" s="130">
        <v>0</v>
      </c>
      <c r="T386" s="131">
        <f>S386*H386</f>
        <v>0</v>
      </c>
      <c r="AR386" s="132" t="s">
        <v>172</v>
      </c>
      <c r="AT386" s="132" t="s">
        <v>343</v>
      </c>
      <c r="AU386" s="132" t="s">
        <v>74</v>
      </c>
      <c r="AY386" s="15" t="s">
        <v>124</v>
      </c>
      <c r="BE386" s="133">
        <f>IF(N386="základní",J386,0)</f>
        <v>30120</v>
      </c>
      <c r="BF386" s="133">
        <f>IF(N386="snížená",J386,0)</f>
        <v>0</v>
      </c>
      <c r="BG386" s="133">
        <f>IF(N386="zákl. přenesená",J386,0)</f>
        <v>0</v>
      </c>
      <c r="BH386" s="133">
        <f>IF(N386="sníž. přenesená",J386,0)</f>
        <v>0</v>
      </c>
      <c r="BI386" s="133">
        <f>IF(N386="nulová",J386,0)</f>
        <v>0</v>
      </c>
      <c r="BJ386" s="15" t="s">
        <v>72</v>
      </c>
      <c r="BK386" s="133">
        <f>ROUND(I386*H386,2)</f>
        <v>30120</v>
      </c>
      <c r="BL386" s="15" t="s">
        <v>131</v>
      </c>
      <c r="BM386" s="132" t="s">
        <v>698</v>
      </c>
    </row>
    <row r="387" spans="2:65" s="1" customFormat="1">
      <c r="B387" s="27"/>
      <c r="D387" s="134" t="s">
        <v>133</v>
      </c>
      <c r="F387" s="135" t="s">
        <v>697</v>
      </c>
      <c r="L387" s="27"/>
      <c r="M387" s="136"/>
      <c r="T387" s="47"/>
      <c r="AT387" s="15" t="s">
        <v>133</v>
      </c>
      <c r="AU387" s="15" t="s">
        <v>74</v>
      </c>
    </row>
    <row r="388" spans="2:65" s="1" customFormat="1" ht="24.2" customHeight="1">
      <c r="B388" s="121"/>
      <c r="C388" s="122" t="s">
        <v>699</v>
      </c>
      <c r="D388" s="122" t="s">
        <v>126</v>
      </c>
      <c r="E388" s="123" t="s">
        <v>700</v>
      </c>
      <c r="F388" s="124" t="s">
        <v>701</v>
      </c>
      <c r="G388" s="125" t="s">
        <v>240</v>
      </c>
      <c r="H388" s="126">
        <v>20</v>
      </c>
      <c r="I388" s="127">
        <v>112</v>
      </c>
      <c r="J388" s="127">
        <f>ROUND(I388*H388,2)</f>
        <v>2240</v>
      </c>
      <c r="K388" s="124" t="s">
        <v>130</v>
      </c>
      <c r="L388" s="27"/>
      <c r="M388" s="128" t="s">
        <v>3</v>
      </c>
      <c r="N388" s="129" t="s">
        <v>36</v>
      </c>
      <c r="O388" s="130">
        <v>0.33100000000000002</v>
      </c>
      <c r="P388" s="130">
        <f>O388*H388</f>
        <v>6.62</v>
      </c>
      <c r="Q388" s="130">
        <v>0</v>
      </c>
      <c r="R388" s="130">
        <f>Q388*H388</f>
        <v>0</v>
      </c>
      <c r="S388" s="130">
        <v>0</v>
      </c>
      <c r="T388" s="131">
        <f>S388*H388</f>
        <v>0</v>
      </c>
      <c r="AR388" s="132" t="s">
        <v>131</v>
      </c>
      <c r="AT388" s="132" t="s">
        <v>126</v>
      </c>
      <c r="AU388" s="132" t="s">
        <v>74</v>
      </c>
      <c r="AY388" s="15" t="s">
        <v>124</v>
      </c>
      <c r="BE388" s="133">
        <f>IF(N388="základní",J388,0)</f>
        <v>2240</v>
      </c>
      <c r="BF388" s="133">
        <f>IF(N388="snížená",J388,0)</f>
        <v>0</v>
      </c>
      <c r="BG388" s="133">
        <f>IF(N388="zákl. přenesená",J388,0)</f>
        <v>0</v>
      </c>
      <c r="BH388" s="133">
        <f>IF(N388="sníž. přenesená",J388,0)</f>
        <v>0</v>
      </c>
      <c r="BI388" s="133">
        <f>IF(N388="nulová",J388,0)</f>
        <v>0</v>
      </c>
      <c r="BJ388" s="15" t="s">
        <v>72</v>
      </c>
      <c r="BK388" s="133">
        <f>ROUND(I388*H388,2)</f>
        <v>2240</v>
      </c>
      <c r="BL388" s="15" t="s">
        <v>131</v>
      </c>
      <c r="BM388" s="132" t="s">
        <v>702</v>
      </c>
    </row>
    <row r="389" spans="2:65" s="1" customFormat="1" ht="29.25">
      <c r="B389" s="27"/>
      <c r="D389" s="134" t="s">
        <v>133</v>
      </c>
      <c r="F389" s="135" t="s">
        <v>703</v>
      </c>
      <c r="L389" s="27"/>
      <c r="M389" s="136"/>
      <c r="T389" s="47"/>
      <c r="AT389" s="15" t="s">
        <v>133</v>
      </c>
      <c r="AU389" s="15" t="s">
        <v>74</v>
      </c>
    </row>
    <row r="390" spans="2:65" s="1" customFormat="1">
      <c r="B390" s="27"/>
      <c r="D390" s="137" t="s">
        <v>135</v>
      </c>
      <c r="F390" s="138" t="s">
        <v>704</v>
      </c>
      <c r="L390" s="27"/>
      <c r="M390" s="136"/>
      <c r="T390" s="47"/>
      <c r="AT390" s="15" t="s">
        <v>135</v>
      </c>
      <c r="AU390" s="15" t="s">
        <v>74</v>
      </c>
    </row>
    <row r="391" spans="2:65" s="1" customFormat="1" ht="37.9" customHeight="1">
      <c r="B391" s="121"/>
      <c r="C391" s="122" t="s">
        <v>705</v>
      </c>
      <c r="D391" s="122" t="s">
        <v>126</v>
      </c>
      <c r="E391" s="123" t="s">
        <v>706</v>
      </c>
      <c r="F391" s="124" t="s">
        <v>707</v>
      </c>
      <c r="G391" s="125" t="s">
        <v>129</v>
      </c>
      <c r="H391" s="126">
        <v>20</v>
      </c>
      <c r="I391" s="127">
        <v>33.4</v>
      </c>
      <c r="J391" s="127">
        <f>ROUND(I391*H391,2)</f>
        <v>668</v>
      </c>
      <c r="K391" s="124" t="s">
        <v>130</v>
      </c>
      <c r="L391" s="27"/>
      <c r="M391" s="128" t="s">
        <v>3</v>
      </c>
      <c r="N391" s="129" t="s">
        <v>36</v>
      </c>
      <c r="O391" s="130">
        <v>0.09</v>
      </c>
      <c r="P391" s="130">
        <f>O391*H391</f>
        <v>1.7999999999999998</v>
      </c>
      <c r="Q391" s="130">
        <v>0</v>
      </c>
      <c r="R391" s="130">
        <f>Q391*H391</f>
        <v>0</v>
      </c>
      <c r="S391" s="130">
        <v>0</v>
      </c>
      <c r="T391" s="131">
        <f>S391*H391</f>
        <v>0</v>
      </c>
      <c r="AR391" s="132" t="s">
        <v>131</v>
      </c>
      <c r="AT391" s="132" t="s">
        <v>126</v>
      </c>
      <c r="AU391" s="132" t="s">
        <v>74</v>
      </c>
      <c r="AY391" s="15" t="s">
        <v>124</v>
      </c>
      <c r="BE391" s="133">
        <f>IF(N391="základní",J391,0)</f>
        <v>668</v>
      </c>
      <c r="BF391" s="133">
        <f>IF(N391="snížená",J391,0)</f>
        <v>0</v>
      </c>
      <c r="BG391" s="133">
        <f>IF(N391="zákl. přenesená",J391,0)</f>
        <v>0</v>
      </c>
      <c r="BH391" s="133">
        <f>IF(N391="sníž. přenesená",J391,0)</f>
        <v>0</v>
      </c>
      <c r="BI391" s="133">
        <f>IF(N391="nulová",J391,0)</f>
        <v>0</v>
      </c>
      <c r="BJ391" s="15" t="s">
        <v>72</v>
      </c>
      <c r="BK391" s="133">
        <f>ROUND(I391*H391,2)</f>
        <v>668</v>
      </c>
      <c r="BL391" s="15" t="s">
        <v>131</v>
      </c>
      <c r="BM391" s="132" t="s">
        <v>708</v>
      </c>
    </row>
    <row r="392" spans="2:65" s="1" customFormat="1" ht="29.25">
      <c r="B392" s="27"/>
      <c r="D392" s="134" t="s">
        <v>133</v>
      </c>
      <c r="F392" s="135" t="s">
        <v>709</v>
      </c>
      <c r="L392" s="27"/>
      <c r="M392" s="136"/>
      <c r="T392" s="47"/>
      <c r="AT392" s="15" t="s">
        <v>133</v>
      </c>
      <c r="AU392" s="15" t="s">
        <v>74</v>
      </c>
    </row>
    <row r="393" spans="2:65" s="1" customFormat="1">
      <c r="B393" s="27"/>
      <c r="D393" s="137" t="s">
        <v>135</v>
      </c>
      <c r="F393" s="138" t="s">
        <v>710</v>
      </c>
      <c r="L393" s="27"/>
      <c r="M393" s="136"/>
      <c r="T393" s="47"/>
      <c r="AT393" s="15" t="s">
        <v>135</v>
      </c>
      <c r="AU393" s="15" t="s">
        <v>74</v>
      </c>
    </row>
    <row r="394" spans="2:65" s="1" customFormat="1" ht="37.9" customHeight="1">
      <c r="B394" s="121"/>
      <c r="C394" s="122" t="s">
        <v>711</v>
      </c>
      <c r="D394" s="122" t="s">
        <v>126</v>
      </c>
      <c r="E394" s="123" t="s">
        <v>712</v>
      </c>
      <c r="F394" s="124" t="s">
        <v>713</v>
      </c>
      <c r="G394" s="125" t="s">
        <v>129</v>
      </c>
      <c r="H394" s="126">
        <v>20</v>
      </c>
      <c r="I394" s="127">
        <v>46.8</v>
      </c>
      <c r="J394" s="127">
        <f>ROUND(I394*H394,2)</f>
        <v>936</v>
      </c>
      <c r="K394" s="124" t="s">
        <v>130</v>
      </c>
      <c r="L394" s="27"/>
      <c r="M394" s="128" t="s">
        <v>3</v>
      </c>
      <c r="N394" s="129" t="s">
        <v>36</v>
      </c>
      <c r="O394" s="130">
        <v>0.126</v>
      </c>
      <c r="P394" s="130">
        <f>O394*H394</f>
        <v>2.52</v>
      </c>
      <c r="Q394" s="130">
        <v>0</v>
      </c>
      <c r="R394" s="130">
        <f>Q394*H394</f>
        <v>0</v>
      </c>
      <c r="S394" s="130">
        <v>0</v>
      </c>
      <c r="T394" s="131">
        <f>S394*H394</f>
        <v>0</v>
      </c>
      <c r="AR394" s="132" t="s">
        <v>131</v>
      </c>
      <c r="AT394" s="132" t="s">
        <v>126</v>
      </c>
      <c r="AU394" s="132" t="s">
        <v>74</v>
      </c>
      <c r="AY394" s="15" t="s">
        <v>124</v>
      </c>
      <c r="BE394" s="133">
        <f>IF(N394="základní",J394,0)</f>
        <v>936</v>
      </c>
      <c r="BF394" s="133">
        <f>IF(N394="snížená",J394,0)</f>
        <v>0</v>
      </c>
      <c r="BG394" s="133">
        <f>IF(N394="zákl. přenesená",J394,0)</f>
        <v>0</v>
      </c>
      <c r="BH394" s="133">
        <f>IF(N394="sníž. přenesená",J394,0)</f>
        <v>0</v>
      </c>
      <c r="BI394" s="133">
        <f>IF(N394="nulová",J394,0)</f>
        <v>0</v>
      </c>
      <c r="BJ394" s="15" t="s">
        <v>72</v>
      </c>
      <c r="BK394" s="133">
        <f>ROUND(I394*H394,2)</f>
        <v>936</v>
      </c>
      <c r="BL394" s="15" t="s">
        <v>131</v>
      </c>
      <c r="BM394" s="132" t="s">
        <v>714</v>
      </c>
    </row>
    <row r="395" spans="2:65" s="1" customFormat="1" ht="29.25">
      <c r="B395" s="27"/>
      <c r="D395" s="134" t="s">
        <v>133</v>
      </c>
      <c r="F395" s="135" t="s">
        <v>715</v>
      </c>
      <c r="L395" s="27"/>
      <c r="M395" s="136"/>
      <c r="T395" s="47"/>
      <c r="AT395" s="15" t="s">
        <v>133</v>
      </c>
      <c r="AU395" s="15" t="s">
        <v>74</v>
      </c>
    </row>
    <row r="396" spans="2:65" s="1" customFormat="1">
      <c r="B396" s="27"/>
      <c r="D396" s="137" t="s">
        <v>135</v>
      </c>
      <c r="F396" s="138" t="s">
        <v>716</v>
      </c>
      <c r="L396" s="27"/>
      <c r="M396" s="136"/>
      <c r="T396" s="47"/>
      <c r="AT396" s="15" t="s">
        <v>135</v>
      </c>
      <c r="AU396" s="15" t="s">
        <v>74</v>
      </c>
    </row>
    <row r="397" spans="2:65" s="1" customFormat="1" ht="24.2" customHeight="1">
      <c r="B397" s="121"/>
      <c r="C397" s="122" t="s">
        <v>717</v>
      </c>
      <c r="D397" s="122" t="s">
        <v>126</v>
      </c>
      <c r="E397" s="123" t="s">
        <v>718</v>
      </c>
      <c r="F397" s="124" t="s">
        <v>719</v>
      </c>
      <c r="G397" s="125" t="s">
        <v>129</v>
      </c>
      <c r="H397" s="126">
        <v>100</v>
      </c>
      <c r="I397" s="127">
        <v>91</v>
      </c>
      <c r="J397" s="127">
        <f>ROUND(I397*H397,2)</f>
        <v>9100</v>
      </c>
      <c r="K397" s="124" t="s">
        <v>130</v>
      </c>
      <c r="L397" s="27"/>
      <c r="M397" s="128" t="s">
        <v>3</v>
      </c>
      <c r="N397" s="129" t="s">
        <v>36</v>
      </c>
      <c r="O397" s="130">
        <v>0.114</v>
      </c>
      <c r="P397" s="130">
        <f>O397*H397</f>
        <v>11.4</v>
      </c>
      <c r="Q397" s="130">
        <v>0</v>
      </c>
      <c r="R397" s="130">
        <f>Q397*H397</f>
        <v>0</v>
      </c>
      <c r="S397" s="130">
        <v>0</v>
      </c>
      <c r="T397" s="131">
        <f>S397*H397</f>
        <v>0</v>
      </c>
      <c r="AR397" s="132" t="s">
        <v>131</v>
      </c>
      <c r="AT397" s="132" t="s">
        <v>126</v>
      </c>
      <c r="AU397" s="132" t="s">
        <v>74</v>
      </c>
      <c r="AY397" s="15" t="s">
        <v>124</v>
      </c>
      <c r="BE397" s="133">
        <f>IF(N397="základní",J397,0)</f>
        <v>9100</v>
      </c>
      <c r="BF397" s="133">
        <f>IF(N397="snížená",J397,0)</f>
        <v>0</v>
      </c>
      <c r="BG397" s="133">
        <f>IF(N397="zákl. přenesená",J397,0)</f>
        <v>0</v>
      </c>
      <c r="BH397" s="133">
        <f>IF(N397="sníž. přenesená",J397,0)</f>
        <v>0</v>
      </c>
      <c r="BI397" s="133">
        <f>IF(N397="nulová",J397,0)</f>
        <v>0</v>
      </c>
      <c r="BJ397" s="15" t="s">
        <v>72</v>
      </c>
      <c r="BK397" s="133">
        <f>ROUND(I397*H397,2)</f>
        <v>9100</v>
      </c>
      <c r="BL397" s="15" t="s">
        <v>131</v>
      </c>
      <c r="BM397" s="132" t="s">
        <v>720</v>
      </c>
    </row>
    <row r="398" spans="2:65" s="1" customFormat="1" ht="19.5">
      <c r="B398" s="27"/>
      <c r="D398" s="134" t="s">
        <v>133</v>
      </c>
      <c r="F398" s="135" t="s">
        <v>721</v>
      </c>
      <c r="L398" s="27"/>
      <c r="M398" s="136"/>
      <c r="T398" s="47"/>
      <c r="AT398" s="15" t="s">
        <v>133</v>
      </c>
      <c r="AU398" s="15" t="s">
        <v>74</v>
      </c>
    </row>
    <row r="399" spans="2:65" s="1" customFormat="1">
      <c r="B399" s="27"/>
      <c r="D399" s="137" t="s">
        <v>135</v>
      </c>
      <c r="F399" s="138" t="s">
        <v>722</v>
      </c>
      <c r="L399" s="27"/>
      <c r="M399" s="136"/>
      <c r="T399" s="47"/>
      <c r="AT399" s="15" t="s">
        <v>135</v>
      </c>
      <c r="AU399" s="15" t="s">
        <v>74</v>
      </c>
    </row>
    <row r="400" spans="2:65" s="1" customFormat="1" ht="24.2" customHeight="1">
      <c r="B400" s="121"/>
      <c r="C400" s="122" t="s">
        <v>723</v>
      </c>
      <c r="D400" s="122" t="s">
        <v>126</v>
      </c>
      <c r="E400" s="123" t="s">
        <v>724</v>
      </c>
      <c r="F400" s="124" t="s">
        <v>725</v>
      </c>
      <c r="G400" s="125" t="s">
        <v>129</v>
      </c>
      <c r="H400" s="126">
        <v>80</v>
      </c>
      <c r="I400" s="127">
        <v>136</v>
      </c>
      <c r="J400" s="127">
        <f>ROUND(I400*H400,2)</f>
        <v>10880</v>
      </c>
      <c r="K400" s="124" t="s">
        <v>130</v>
      </c>
      <c r="L400" s="27"/>
      <c r="M400" s="128" t="s">
        <v>3</v>
      </c>
      <c r="N400" s="129" t="s">
        <v>36</v>
      </c>
      <c r="O400" s="130">
        <v>0.40400000000000003</v>
      </c>
      <c r="P400" s="130">
        <f>O400*H400</f>
        <v>32.32</v>
      </c>
      <c r="Q400" s="130">
        <v>0</v>
      </c>
      <c r="R400" s="130">
        <f>Q400*H400</f>
        <v>0</v>
      </c>
      <c r="S400" s="130">
        <v>0</v>
      </c>
      <c r="T400" s="131">
        <f>S400*H400</f>
        <v>0</v>
      </c>
      <c r="AR400" s="132" t="s">
        <v>131</v>
      </c>
      <c r="AT400" s="132" t="s">
        <v>126</v>
      </c>
      <c r="AU400" s="132" t="s">
        <v>74</v>
      </c>
      <c r="AY400" s="15" t="s">
        <v>124</v>
      </c>
      <c r="BE400" s="133">
        <f>IF(N400="základní",J400,0)</f>
        <v>10880</v>
      </c>
      <c r="BF400" s="133">
        <f>IF(N400="snížená",J400,0)</f>
        <v>0</v>
      </c>
      <c r="BG400" s="133">
        <f>IF(N400="zákl. přenesená",J400,0)</f>
        <v>0</v>
      </c>
      <c r="BH400" s="133">
        <f>IF(N400="sníž. přenesená",J400,0)</f>
        <v>0</v>
      </c>
      <c r="BI400" s="133">
        <f>IF(N400="nulová",J400,0)</f>
        <v>0</v>
      </c>
      <c r="BJ400" s="15" t="s">
        <v>72</v>
      </c>
      <c r="BK400" s="133">
        <f>ROUND(I400*H400,2)</f>
        <v>10880</v>
      </c>
      <c r="BL400" s="15" t="s">
        <v>131</v>
      </c>
      <c r="BM400" s="132" t="s">
        <v>726</v>
      </c>
    </row>
    <row r="401" spans="2:65" s="1" customFormat="1" ht="29.25">
      <c r="B401" s="27"/>
      <c r="D401" s="134" t="s">
        <v>133</v>
      </c>
      <c r="F401" s="135" t="s">
        <v>727</v>
      </c>
      <c r="L401" s="27"/>
      <c r="M401" s="136"/>
      <c r="T401" s="47"/>
      <c r="AT401" s="15" t="s">
        <v>133</v>
      </c>
      <c r="AU401" s="15" t="s">
        <v>74</v>
      </c>
    </row>
    <row r="402" spans="2:65" s="1" customFormat="1">
      <c r="B402" s="27"/>
      <c r="D402" s="137" t="s">
        <v>135</v>
      </c>
      <c r="F402" s="138" t="s">
        <v>728</v>
      </c>
      <c r="L402" s="27"/>
      <c r="M402" s="136"/>
      <c r="T402" s="47"/>
      <c r="AT402" s="15" t="s">
        <v>135</v>
      </c>
      <c r="AU402" s="15" t="s">
        <v>74</v>
      </c>
    </row>
    <row r="403" spans="2:65" s="1" customFormat="1" ht="16.5" customHeight="1">
      <c r="B403" s="121"/>
      <c r="C403" s="122" t="s">
        <v>729</v>
      </c>
      <c r="D403" s="122" t="s">
        <v>126</v>
      </c>
      <c r="E403" s="123" t="s">
        <v>730</v>
      </c>
      <c r="F403" s="124" t="s">
        <v>731</v>
      </c>
      <c r="G403" s="125" t="s">
        <v>129</v>
      </c>
      <c r="H403" s="126">
        <v>60</v>
      </c>
      <c r="I403" s="127">
        <v>119</v>
      </c>
      <c r="J403" s="127">
        <f>ROUND(I403*H403,2)</f>
        <v>7140</v>
      </c>
      <c r="K403" s="124" t="s">
        <v>130</v>
      </c>
      <c r="L403" s="27"/>
      <c r="M403" s="128" t="s">
        <v>3</v>
      </c>
      <c r="N403" s="129" t="s">
        <v>36</v>
      </c>
      <c r="O403" s="130">
        <v>0.35299999999999998</v>
      </c>
      <c r="P403" s="130">
        <f>O403*H403</f>
        <v>21.18</v>
      </c>
      <c r="Q403" s="130">
        <v>0</v>
      </c>
      <c r="R403" s="130">
        <f>Q403*H403</f>
        <v>0</v>
      </c>
      <c r="S403" s="130">
        <v>0</v>
      </c>
      <c r="T403" s="131">
        <f>S403*H403</f>
        <v>0</v>
      </c>
      <c r="AR403" s="132" t="s">
        <v>131</v>
      </c>
      <c r="AT403" s="132" t="s">
        <v>126</v>
      </c>
      <c r="AU403" s="132" t="s">
        <v>74</v>
      </c>
      <c r="AY403" s="15" t="s">
        <v>124</v>
      </c>
      <c r="BE403" s="133">
        <f>IF(N403="základní",J403,0)</f>
        <v>7140</v>
      </c>
      <c r="BF403" s="133">
        <f>IF(N403="snížená",J403,0)</f>
        <v>0</v>
      </c>
      <c r="BG403" s="133">
        <f>IF(N403="zákl. přenesená",J403,0)</f>
        <v>0</v>
      </c>
      <c r="BH403" s="133">
        <f>IF(N403="sníž. přenesená",J403,0)</f>
        <v>0</v>
      </c>
      <c r="BI403" s="133">
        <f>IF(N403="nulová",J403,0)</f>
        <v>0</v>
      </c>
      <c r="BJ403" s="15" t="s">
        <v>72</v>
      </c>
      <c r="BK403" s="133">
        <f>ROUND(I403*H403,2)</f>
        <v>7140</v>
      </c>
      <c r="BL403" s="15" t="s">
        <v>131</v>
      </c>
      <c r="BM403" s="132" t="s">
        <v>732</v>
      </c>
    </row>
    <row r="404" spans="2:65" s="1" customFormat="1" ht="29.25">
      <c r="B404" s="27"/>
      <c r="D404" s="134" t="s">
        <v>133</v>
      </c>
      <c r="F404" s="135" t="s">
        <v>733</v>
      </c>
      <c r="L404" s="27"/>
      <c r="M404" s="136"/>
      <c r="T404" s="47"/>
      <c r="AT404" s="15" t="s">
        <v>133</v>
      </c>
      <c r="AU404" s="15" t="s">
        <v>74</v>
      </c>
    </row>
    <row r="405" spans="2:65" s="1" customFormat="1">
      <c r="B405" s="27"/>
      <c r="D405" s="137" t="s">
        <v>135</v>
      </c>
      <c r="F405" s="138" t="s">
        <v>734</v>
      </c>
      <c r="L405" s="27"/>
      <c r="M405" s="136"/>
      <c r="T405" s="47"/>
      <c r="AT405" s="15" t="s">
        <v>135</v>
      </c>
      <c r="AU405" s="15" t="s">
        <v>74</v>
      </c>
    </row>
    <row r="406" spans="2:65" s="1" customFormat="1" ht="24.2" customHeight="1">
      <c r="B406" s="121"/>
      <c r="C406" s="122" t="s">
        <v>735</v>
      </c>
      <c r="D406" s="122" t="s">
        <v>126</v>
      </c>
      <c r="E406" s="123" t="s">
        <v>736</v>
      </c>
      <c r="F406" s="124" t="s">
        <v>737</v>
      </c>
      <c r="G406" s="125" t="s">
        <v>129</v>
      </c>
      <c r="H406" s="126">
        <v>10</v>
      </c>
      <c r="I406" s="127">
        <v>289</v>
      </c>
      <c r="J406" s="127">
        <f>ROUND(I406*H406,2)</f>
        <v>2890</v>
      </c>
      <c r="K406" s="124" t="s">
        <v>130</v>
      </c>
      <c r="L406" s="27"/>
      <c r="M406" s="128" t="s">
        <v>3</v>
      </c>
      <c r="N406" s="129" t="s">
        <v>36</v>
      </c>
      <c r="O406" s="130">
        <v>0.85699999999999998</v>
      </c>
      <c r="P406" s="130">
        <f>O406*H406</f>
        <v>8.57</v>
      </c>
      <c r="Q406" s="130">
        <v>0</v>
      </c>
      <c r="R406" s="130">
        <f>Q406*H406</f>
        <v>0</v>
      </c>
      <c r="S406" s="130">
        <v>0</v>
      </c>
      <c r="T406" s="131">
        <f>S406*H406</f>
        <v>0</v>
      </c>
      <c r="AR406" s="132" t="s">
        <v>131</v>
      </c>
      <c r="AT406" s="132" t="s">
        <v>126</v>
      </c>
      <c r="AU406" s="132" t="s">
        <v>74</v>
      </c>
      <c r="AY406" s="15" t="s">
        <v>124</v>
      </c>
      <c r="BE406" s="133">
        <f>IF(N406="základní",J406,0)</f>
        <v>2890</v>
      </c>
      <c r="BF406" s="133">
        <f>IF(N406="snížená",J406,0)</f>
        <v>0</v>
      </c>
      <c r="BG406" s="133">
        <f>IF(N406="zákl. přenesená",J406,0)</f>
        <v>0</v>
      </c>
      <c r="BH406" s="133">
        <f>IF(N406="sníž. přenesená",J406,0)</f>
        <v>0</v>
      </c>
      <c r="BI406" s="133">
        <f>IF(N406="nulová",J406,0)</f>
        <v>0</v>
      </c>
      <c r="BJ406" s="15" t="s">
        <v>72</v>
      </c>
      <c r="BK406" s="133">
        <f>ROUND(I406*H406,2)</f>
        <v>2890</v>
      </c>
      <c r="BL406" s="15" t="s">
        <v>131</v>
      </c>
      <c r="BM406" s="132" t="s">
        <v>738</v>
      </c>
    </row>
    <row r="407" spans="2:65" s="1" customFormat="1" ht="19.5">
      <c r="B407" s="27"/>
      <c r="D407" s="134" t="s">
        <v>133</v>
      </c>
      <c r="F407" s="135" t="s">
        <v>739</v>
      </c>
      <c r="L407" s="27"/>
      <c r="M407" s="136"/>
      <c r="T407" s="47"/>
      <c r="AT407" s="15" t="s">
        <v>133</v>
      </c>
      <c r="AU407" s="15" t="s">
        <v>74</v>
      </c>
    </row>
    <row r="408" spans="2:65" s="1" customFormat="1">
      <c r="B408" s="27"/>
      <c r="D408" s="137" t="s">
        <v>135</v>
      </c>
      <c r="F408" s="138" t="s">
        <v>740</v>
      </c>
      <c r="L408" s="27"/>
      <c r="M408" s="136"/>
      <c r="T408" s="47"/>
      <c r="AT408" s="15" t="s">
        <v>135</v>
      </c>
      <c r="AU408" s="15" t="s">
        <v>74</v>
      </c>
    </row>
    <row r="409" spans="2:65" s="11" customFormat="1" ht="22.9" customHeight="1">
      <c r="B409" s="110"/>
      <c r="D409" s="111" t="s">
        <v>64</v>
      </c>
      <c r="E409" s="119" t="s">
        <v>74</v>
      </c>
      <c r="F409" s="119" t="s">
        <v>741</v>
      </c>
      <c r="J409" s="120">
        <f>BK409</f>
        <v>672451.5</v>
      </c>
      <c r="L409" s="110"/>
      <c r="M409" s="114"/>
      <c r="P409" s="115">
        <f>SUM(P410:P505)</f>
        <v>302.38220000000007</v>
      </c>
      <c r="R409" s="115">
        <f>SUM(R410:R505)</f>
        <v>141.485815</v>
      </c>
      <c r="T409" s="116">
        <f>SUM(T410:T505)</f>
        <v>0</v>
      </c>
      <c r="AR409" s="111" t="s">
        <v>72</v>
      </c>
      <c r="AT409" s="117" t="s">
        <v>64</v>
      </c>
      <c r="AU409" s="117" t="s">
        <v>72</v>
      </c>
      <c r="AY409" s="111" t="s">
        <v>124</v>
      </c>
      <c r="BK409" s="118">
        <f>SUM(BK410:BK505)</f>
        <v>672451.5</v>
      </c>
    </row>
    <row r="410" spans="2:65" s="1" customFormat="1" ht="24.2" customHeight="1">
      <c r="B410" s="121"/>
      <c r="C410" s="122" t="s">
        <v>742</v>
      </c>
      <c r="D410" s="122" t="s">
        <v>126</v>
      </c>
      <c r="E410" s="123" t="s">
        <v>743</v>
      </c>
      <c r="F410" s="124" t="s">
        <v>744</v>
      </c>
      <c r="G410" s="125" t="s">
        <v>156</v>
      </c>
      <c r="H410" s="126">
        <v>10</v>
      </c>
      <c r="I410" s="127">
        <v>351</v>
      </c>
      <c r="J410" s="127">
        <f>ROUND(I410*H410,2)</f>
        <v>3510</v>
      </c>
      <c r="K410" s="124" t="s">
        <v>130</v>
      </c>
      <c r="L410" s="27"/>
      <c r="M410" s="128" t="s">
        <v>3</v>
      </c>
      <c r="N410" s="129" t="s">
        <v>36</v>
      </c>
      <c r="O410" s="130">
        <v>0.2</v>
      </c>
      <c r="P410" s="130">
        <f>O410*H410</f>
        <v>2</v>
      </c>
      <c r="Q410" s="130">
        <v>0.15704000000000001</v>
      </c>
      <c r="R410" s="130">
        <f>Q410*H410</f>
        <v>1.5704000000000002</v>
      </c>
      <c r="S410" s="130">
        <v>0</v>
      </c>
      <c r="T410" s="131">
        <f>S410*H410</f>
        <v>0</v>
      </c>
      <c r="AR410" s="132" t="s">
        <v>131</v>
      </c>
      <c r="AT410" s="132" t="s">
        <v>126</v>
      </c>
      <c r="AU410" s="132" t="s">
        <v>74</v>
      </c>
      <c r="AY410" s="15" t="s">
        <v>124</v>
      </c>
      <c r="BE410" s="133">
        <f>IF(N410="základní",J410,0)</f>
        <v>3510</v>
      </c>
      <c r="BF410" s="133">
        <f>IF(N410="snížená",J410,0)</f>
        <v>0</v>
      </c>
      <c r="BG410" s="133">
        <f>IF(N410="zákl. přenesená",J410,0)</f>
        <v>0</v>
      </c>
      <c r="BH410" s="133">
        <f>IF(N410="sníž. přenesená",J410,0)</f>
        <v>0</v>
      </c>
      <c r="BI410" s="133">
        <f>IF(N410="nulová",J410,0)</f>
        <v>0</v>
      </c>
      <c r="BJ410" s="15" t="s">
        <v>72</v>
      </c>
      <c r="BK410" s="133">
        <f>ROUND(I410*H410,2)</f>
        <v>3510</v>
      </c>
      <c r="BL410" s="15" t="s">
        <v>131</v>
      </c>
      <c r="BM410" s="132" t="s">
        <v>745</v>
      </c>
    </row>
    <row r="411" spans="2:65" s="1" customFormat="1">
      <c r="B411" s="27"/>
      <c r="D411" s="134" t="s">
        <v>133</v>
      </c>
      <c r="F411" s="135" t="s">
        <v>746</v>
      </c>
      <c r="L411" s="27"/>
      <c r="M411" s="136"/>
      <c r="T411" s="47"/>
      <c r="AT411" s="15" t="s">
        <v>133</v>
      </c>
      <c r="AU411" s="15" t="s">
        <v>74</v>
      </c>
    </row>
    <row r="412" spans="2:65" s="1" customFormat="1">
      <c r="B412" s="27"/>
      <c r="D412" s="137" t="s">
        <v>135</v>
      </c>
      <c r="F412" s="138" t="s">
        <v>747</v>
      </c>
      <c r="L412" s="27"/>
      <c r="M412" s="136"/>
      <c r="T412" s="47"/>
      <c r="AT412" s="15" t="s">
        <v>135</v>
      </c>
      <c r="AU412" s="15" t="s">
        <v>74</v>
      </c>
    </row>
    <row r="413" spans="2:65" s="1" customFormat="1" ht="33" customHeight="1">
      <c r="B413" s="121"/>
      <c r="C413" s="122" t="s">
        <v>748</v>
      </c>
      <c r="D413" s="122" t="s">
        <v>126</v>
      </c>
      <c r="E413" s="123" t="s">
        <v>749</v>
      </c>
      <c r="F413" s="124" t="s">
        <v>750</v>
      </c>
      <c r="G413" s="125" t="s">
        <v>252</v>
      </c>
      <c r="H413" s="126">
        <v>10</v>
      </c>
      <c r="I413" s="127">
        <v>2240</v>
      </c>
      <c r="J413" s="127">
        <f>ROUND(I413*H413,2)</f>
        <v>22400</v>
      </c>
      <c r="K413" s="124" t="s">
        <v>130</v>
      </c>
      <c r="L413" s="27"/>
      <c r="M413" s="128" t="s">
        <v>3</v>
      </c>
      <c r="N413" s="129" t="s">
        <v>36</v>
      </c>
      <c r="O413" s="130">
        <v>1.3819999999999999</v>
      </c>
      <c r="P413" s="130">
        <f>O413*H413</f>
        <v>13.819999999999999</v>
      </c>
      <c r="Q413" s="130">
        <v>1.52477</v>
      </c>
      <c r="R413" s="130">
        <f>Q413*H413</f>
        <v>15.2477</v>
      </c>
      <c r="S413" s="130">
        <v>0</v>
      </c>
      <c r="T413" s="131">
        <f>S413*H413</f>
        <v>0</v>
      </c>
      <c r="AR413" s="132" t="s">
        <v>131</v>
      </c>
      <c r="AT413" s="132" t="s">
        <v>126</v>
      </c>
      <c r="AU413" s="132" t="s">
        <v>74</v>
      </c>
      <c r="AY413" s="15" t="s">
        <v>124</v>
      </c>
      <c r="BE413" s="133">
        <f>IF(N413="základní",J413,0)</f>
        <v>22400</v>
      </c>
      <c r="BF413" s="133">
        <f>IF(N413="snížená",J413,0)</f>
        <v>0</v>
      </c>
      <c r="BG413" s="133">
        <f>IF(N413="zákl. přenesená",J413,0)</f>
        <v>0</v>
      </c>
      <c r="BH413" s="133">
        <f>IF(N413="sníž. přenesená",J413,0)</f>
        <v>0</v>
      </c>
      <c r="BI413" s="133">
        <f>IF(N413="nulová",J413,0)</f>
        <v>0</v>
      </c>
      <c r="BJ413" s="15" t="s">
        <v>72</v>
      </c>
      <c r="BK413" s="133">
        <f>ROUND(I413*H413,2)</f>
        <v>22400</v>
      </c>
      <c r="BL413" s="15" t="s">
        <v>131</v>
      </c>
      <c r="BM413" s="132" t="s">
        <v>751</v>
      </c>
    </row>
    <row r="414" spans="2:65" s="1" customFormat="1">
      <c r="B414" s="27"/>
      <c r="D414" s="134" t="s">
        <v>133</v>
      </c>
      <c r="F414" s="135" t="s">
        <v>752</v>
      </c>
      <c r="L414" s="27"/>
      <c r="M414" s="136"/>
      <c r="T414" s="47"/>
      <c r="AT414" s="15" t="s">
        <v>133</v>
      </c>
      <c r="AU414" s="15" t="s">
        <v>74</v>
      </c>
    </row>
    <row r="415" spans="2:65" s="1" customFormat="1">
      <c r="B415" s="27"/>
      <c r="D415" s="137" t="s">
        <v>135</v>
      </c>
      <c r="F415" s="138" t="s">
        <v>753</v>
      </c>
      <c r="L415" s="27"/>
      <c r="M415" s="136"/>
      <c r="T415" s="47"/>
      <c r="AT415" s="15" t="s">
        <v>135</v>
      </c>
      <c r="AU415" s="15" t="s">
        <v>74</v>
      </c>
    </row>
    <row r="416" spans="2:65" s="1" customFormat="1" ht="21.75" customHeight="1">
      <c r="B416" s="121"/>
      <c r="C416" s="122" t="s">
        <v>754</v>
      </c>
      <c r="D416" s="122" t="s">
        <v>126</v>
      </c>
      <c r="E416" s="123" t="s">
        <v>755</v>
      </c>
      <c r="F416" s="124" t="s">
        <v>756</v>
      </c>
      <c r="G416" s="125" t="s">
        <v>240</v>
      </c>
      <c r="H416" s="126">
        <v>8</v>
      </c>
      <c r="I416" s="127">
        <v>5590</v>
      </c>
      <c r="J416" s="127">
        <f>ROUND(I416*H416,2)</f>
        <v>44720</v>
      </c>
      <c r="K416" s="124" t="s">
        <v>130</v>
      </c>
      <c r="L416" s="27"/>
      <c r="M416" s="128" t="s">
        <v>3</v>
      </c>
      <c r="N416" s="129" t="s">
        <v>36</v>
      </c>
      <c r="O416" s="130">
        <v>1.4610000000000001</v>
      </c>
      <c r="P416" s="130">
        <f>O416*H416</f>
        <v>11.688000000000001</v>
      </c>
      <c r="Q416" s="130">
        <v>2.5505399999999998</v>
      </c>
      <c r="R416" s="130">
        <f>Q416*H416</f>
        <v>20.404319999999998</v>
      </c>
      <c r="S416" s="130">
        <v>0</v>
      </c>
      <c r="T416" s="131">
        <f>S416*H416</f>
        <v>0</v>
      </c>
      <c r="AR416" s="132" t="s">
        <v>131</v>
      </c>
      <c r="AT416" s="132" t="s">
        <v>126</v>
      </c>
      <c r="AU416" s="132" t="s">
        <v>74</v>
      </c>
      <c r="AY416" s="15" t="s">
        <v>124</v>
      </c>
      <c r="BE416" s="133">
        <f>IF(N416="základní",J416,0)</f>
        <v>44720</v>
      </c>
      <c r="BF416" s="133">
        <f>IF(N416="snížená",J416,0)</f>
        <v>0</v>
      </c>
      <c r="BG416" s="133">
        <f>IF(N416="zákl. přenesená",J416,0)</f>
        <v>0</v>
      </c>
      <c r="BH416" s="133">
        <f>IF(N416="sníž. přenesená",J416,0)</f>
        <v>0</v>
      </c>
      <c r="BI416" s="133">
        <f>IF(N416="nulová",J416,0)</f>
        <v>0</v>
      </c>
      <c r="BJ416" s="15" t="s">
        <v>72</v>
      </c>
      <c r="BK416" s="133">
        <f>ROUND(I416*H416,2)</f>
        <v>44720</v>
      </c>
      <c r="BL416" s="15" t="s">
        <v>131</v>
      </c>
      <c r="BM416" s="132" t="s">
        <v>757</v>
      </c>
    </row>
    <row r="417" spans="2:65" s="1" customFormat="1" ht="19.5">
      <c r="B417" s="27"/>
      <c r="D417" s="134" t="s">
        <v>133</v>
      </c>
      <c r="F417" s="135" t="s">
        <v>758</v>
      </c>
      <c r="L417" s="27"/>
      <c r="M417" s="136"/>
      <c r="T417" s="47"/>
      <c r="AT417" s="15" t="s">
        <v>133</v>
      </c>
      <c r="AU417" s="15" t="s">
        <v>74</v>
      </c>
    </row>
    <row r="418" spans="2:65" s="1" customFormat="1">
      <c r="B418" s="27"/>
      <c r="D418" s="137" t="s">
        <v>135</v>
      </c>
      <c r="F418" s="138" t="s">
        <v>759</v>
      </c>
      <c r="L418" s="27"/>
      <c r="M418" s="136"/>
      <c r="T418" s="47"/>
      <c r="AT418" s="15" t="s">
        <v>135</v>
      </c>
      <c r="AU418" s="15" t="s">
        <v>74</v>
      </c>
    </row>
    <row r="419" spans="2:65" s="1" customFormat="1" ht="33" customHeight="1">
      <c r="B419" s="121"/>
      <c r="C419" s="122" t="s">
        <v>760</v>
      </c>
      <c r="D419" s="122" t="s">
        <v>126</v>
      </c>
      <c r="E419" s="123" t="s">
        <v>761</v>
      </c>
      <c r="F419" s="124" t="s">
        <v>762</v>
      </c>
      <c r="G419" s="125" t="s">
        <v>240</v>
      </c>
      <c r="H419" s="126">
        <v>8</v>
      </c>
      <c r="I419" s="127">
        <v>723</v>
      </c>
      <c r="J419" s="127">
        <f>ROUND(I419*H419,2)</f>
        <v>5784</v>
      </c>
      <c r="K419" s="124" t="s">
        <v>130</v>
      </c>
      <c r="L419" s="27"/>
      <c r="M419" s="128" t="s">
        <v>3</v>
      </c>
      <c r="N419" s="129" t="s">
        <v>36</v>
      </c>
      <c r="O419" s="130">
        <v>0.76300000000000001</v>
      </c>
      <c r="P419" s="130">
        <f>O419*H419</f>
        <v>6.1040000000000001</v>
      </c>
      <c r="Q419" s="130">
        <v>4.8579999999999998E-2</v>
      </c>
      <c r="R419" s="130">
        <f>Q419*H419</f>
        <v>0.38863999999999999</v>
      </c>
      <c r="S419" s="130">
        <v>0</v>
      </c>
      <c r="T419" s="131">
        <f>S419*H419</f>
        <v>0</v>
      </c>
      <c r="AR419" s="132" t="s">
        <v>131</v>
      </c>
      <c r="AT419" s="132" t="s">
        <v>126</v>
      </c>
      <c r="AU419" s="132" t="s">
        <v>74</v>
      </c>
      <c r="AY419" s="15" t="s">
        <v>124</v>
      </c>
      <c r="BE419" s="133">
        <f>IF(N419="základní",J419,0)</f>
        <v>5784</v>
      </c>
      <c r="BF419" s="133">
        <f>IF(N419="snížená",J419,0)</f>
        <v>0</v>
      </c>
      <c r="BG419" s="133">
        <f>IF(N419="zákl. přenesená",J419,0)</f>
        <v>0</v>
      </c>
      <c r="BH419" s="133">
        <f>IF(N419="sníž. přenesená",J419,0)</f>
        <v>0</v>
      </c>
      <c r="BI419" s="133">
        <f>IF(N419="nulová",J419,0)</f>
        <v>0</v>
      </c>
      <c r="BJ419" s="15" t="s">
        <v>72</v>
      </c>
      <c r="BK419" s="133">
        <f>ROUND(I419*H419,2)</f>
        <v>5784</v>
      </c>
      <c r="BL419" s="15" t="s">
        <v>131</v>
      </c>
      <c r="BM419" s="132" t="s">
        <v>763</v>
      </c>
    </row>
    <row r="420" spans="2:65" s="1" customFormat="1" ht="19.5">
      <c r="B420" s="27"/>
      <c r="D420" s="134" t="s">
        <v>133</v>
      </c>
      <c r="F420" s="135" t="s">
        <v>764</v>
      </c>
      <c r="L420" s="27"/>
      <c r="M420" s="136"/>
      <c r="T420" s="47"/>
      <c r="AT420" s="15" t="s">
        <v>133</v>
      </c>
      <c r="AU420" s="15" t="s">
        <v>74</v>
      </c>
    </row>
    <row r="421" spans="2:65" s="1" customFormat="1">
      <c r="B421" s="27"/>
      <c r="D421" s="137" t="s">
        <v>135</v>
      </c>
      <c r="F421" s="138" t="s">
        <v>765</v>
      </c>
      <c r="L421" s="27"/>
      <c r="M421" s="136"/>
      <c r="T421" s="47"/>
      <c r="AT421" s="15" t="s">
        <v>135</v>
      </c>
      <c r="AU421" s="15" t="s">
        <v>74</v>
      </c>
    </row>
    <row r="422" spans="2:65" s="1" customFormat="1" ht="16.5" customHeight="1">
      <c r="B422" s="121"/>
      <c r="C422" s="122" t="s">
        <v>766</v>
      </c>
      <c r="D422" s="122" t="s">
        <v>126</v>
      </c>
      <c r="E422" s="123" t="s">
        <v>767</v>
      </c>
      <c r="F422" s="124" t="s">
        <v>768</v>
      </c>
      <c r="G422" s="125" t="s">
        <v>129</v>
      </c>
      <c r="H422" s="126">
        <v>20</v>
      </c>
      <c r="I422" s="127">
        <v>657</v>
      </c>
      <c r="J422" s="127">
        <f>ROUND(I422*H422,2)</f>
        <v>13140</v>
      </c>
      <c r="K422" s="124" t="s">
        <v>130</v>
      </c>
      <c r="L422" s="27"/>
      <c r="M422" s="128" t="s">
        <v>3</v>
      </c>
      <c r="N422" s="129" t="s">
        <v>36</v>
      </c>
      <c r="O422" s="130">
        <v>0.35399999999999998</v>
      </c>
      <c r="P422" s="130">
        <f>O422*H422</f>
        <v>7.08</v>
      </c>
      <c r="Q422" s="130">
        <v>2.9399999999999999E-3</v>
      </c>
      <c r="R422" s="130">
        <f>Q422*H422</f>
        <v>5.8799999999999998E-2</v>
      </c>
      <c r="S422" s="130">
        <v>0</v>
      </c>
      <c r="T422" s="131">
        <f>S422*H422</f>
        <v>0</v>
      </c>
      <c r="AR422" s="132" t="s">
        <v>131</v>
      </c>
      <c r="AT422" s="132" t="s">
        <v>126</v>
      </c>
      <c r="AU422" s="132" t="s">
        <v>74</v>
      </c>
      <c r="AY422" s="15" t="s">
        <v>124</v>
      </c>
      <c r="BE422" s="133">
        <f>IF(N422="základní",J422,0)</f>
        <v>13140</v>
      </c>
      <c r="BF422" s="133">
        <f>IF(N422="snížená",J422,0)</f>
        <v>0</v>
      </c>
      <c r="BG422" s="133">
        <f>IF(N422="zákl. přenesená",J422,0)</f>
        <v>0</v>
      </c>
      <c r="BH422" s="133">
        <f>IF(N422="sníž. přenesená",J422,0)</f>
        <v>0</v>
      </c>
      <c r="BI422" s="133">
        <f>IF(N422="nulová",J422,0)</f>
        <v>0</v>
      </c>
      <c r="BJ422" s="15" t="s">
        <v>72</v>
      </c>
      <c r="BK422" s="133">
        <f>ROUND(I422*H422,2)</f>
        <v>13140</v>
      </c>
      <c r="BL422" s="15" t="s">
        <v>131</v>
      </c>
      <c r="BM422" s="132" t="s">
        <v>769</v>
      </c>
    </row>
    <row r="423" spans="2:65" s="1" customFormat="1">
      <c r="B423" s="27"/>
      <c r="D423" s="134" t="s">
        <v>133</v>
      </c>
      <c r="F423" s="135" t="s">
        <v>770</v>
      </c>
      <c r="L423" s="27"/>
      <c r="M423" s="136"/>
      <c r="T423" s="47"/>
      <c r="AT423" s="15" t="s">
        <v>133</v>
      </c>
      <c r="AU423" s="15" t="s">
        <v>74</v>
      </c>
    </row>
    <row r="424" spans="2:65" s="1" customFormat="1">
      <c r="B424" s="27"/>
      <c r="D424" s="137" t="s">
        <v>135</v>
      </c>
      <c r="F424" s="138" t="s">
        <v>771</v>
      </c>
      <c r="L424" s="27"/>
      <c r="M424" s="136"/>
      <c r="T424" s="47"/>
      <c r="AT424" s="15" t="s">
        <v>135</v>
      </c>
      <c r="AU424" s="15" t="s">
        <v>74</v>
      </c>
    </row>
    <row r="425" spans="2:65" s="1" customFormat="1" ht="21.75" customHeight="1">
      <c r="B425" s="121"/>
      <c r="C425" s="139" t="s">
        <v>772</v>
      </c>
      <c r="D425" s="139" t="s">
        <v>343</v>
      </c>
      <c r="E425" s="140" t="s">
        <v>773</v>
      </c>
      <c r="F425" s="141" t="s">
        <v>774</v>
      </c>
      <c r="G425" s="142" t="s">
        <v>129</v>
      </c>
      <c r="H425" s="143">
        <v>20</v>
      </c>
      <c r="I425" s="144">
        <v>407</v>
      </c>
      <c r="J425" s="144">
        <f>ROUND(I425*H425,2)</f>
        <v>8140</v>
      </c>
      <c r="K425" s="141" t="s">
        <v>130</v>
      </c>
      <c r="L425" s="145"/>
      <c r="M425" s="146" t="s">
        <v>3</v>
      </c>
      <c r="N425" s="147" t="s">
        <v>36</v>
      </c>
      <c r="O425" s="130">
        <v>0</v>
      </c>
      <c r="P425" s="130">
        <f>O425*H425</f>
        <v>0</v>
      </c>
      <c r="Q425" s="130">
        <v>1.4500000000000001E-2</v>
      </c>
      <c r="R425" s="130">
        <f>Q425*H425</f>
        <v>0.29000000000000004</v>
      </c>
      <c r="S425" s="130">
        <v>0</v>
      </c>
      <c r="T425" s="131">
        <f>S425*H425</f>
        <v>0</v>
      </c>
      <c r="AR425" s="132" t="s">
        <v>172</v>
      </c>
      <c r="AT425" s="132" t="s">
        <v>343</v>
      </c>
      <c r="AU425" s="132" t="s">
        <v>74</v>
      </c>
      <c r="AY425" s="15" t="s">
        <v>124</v>
      </c>
      <c r="BE425" s="133">
        <f>IF(N425="základní",J425,0)</f>
        <v>8140</v>
      </c>
      <c r="BF425" s="133">
        <f>IF(N425="snížená",J425,0)</f>
        <v>0</v>
      </c>
      <c r="BG425" s="133">
        <f>IF(N425="zákl. přenesená",J425,0)</f>
        <v>0</v>
      </c>
      <c r="BH425" s="133">
        <f>IF(N425="sníž. přenesená",J425,0)</f>
        <v>0</v>
      </c>
      <c r="BI425" s="133">
        <f>IF(N425="nulová",J425,0)</f>
        <v>0</v>
      </c>
      <c r="BJ425" s="15" t="s">
        <v>72</v>
      </c>
      <c r="BK425" s="133">
        <f>ROUND(I425*H425,2)</f>
        <v>8140</v>
      </c>
      <c r="BL425" s="15" t="s">
        <v>131</v>
      </c>
      <c r="BM425" s="132" t="s">
        <v>775</v>
      </c>
    </row>
    <row r="426" spans="2:65" s="1" customFormat="1">
      <c r="B426" s="27"/>
      <c r="D426" s="134" t="s">
        <v>133</v>
      </c>
      <c r="F426" s="135" t="s">
        <v>774</v>
      </c>
      <c r="L426" s="27"/>
      <c r="M426" s="136"/>
      <c r="T426" s="47"/>
      <c r="AT426" s="15" t="s">
        <v>133</v>
      </c>
      <c r="AU426" s="15" t="s">
        <v>74</v>
      </c>
    </row>
    <row r="427" spans="2:65" s="1" customFormat="1" ht="16.5" customHeight="1">
      <c r="B427" s="121"/>
      <c r="C427" s="122" t="s">
        <v>776</v>
      </c>
      <c r="D427" s="122" t="s">
        <v>126</v>
      </c>
      <c r="E427" s="123" t="s">
        <v>777</v>
      </c>
      <c r="F427" s="124" t="s">
        <v>778</v>
      </c>
      <c r="G427" s="125" t="s">
        <v>129</v>
      </c>
      <c r="H427" s="126">
        <v>20</v>
      </c>
      <c r="I427" s="127">
        <v>137</v>
      </c>
      <c r="J427" s="127">
        <f>ROUND(I427*H427,2)</f>
        <v>2740</v>
      </c>
      <c r="K427" s="124" t="s">
        <v>130</v>
      </c>
      <c r="L427" s="27"/>
      <c r="M427" s="128" t="s">
        <v>3</v>
      </c>
      <c r="N427" s="129" t="s">
        <v>36</v>
      </c>
      <c r="O427" s="130">
        <v>0.152</v>
      </c>
      <c r="P427" s="130">
        <f>O427*H427</f>
        <v>3.04</v>
      </c>
      <c r="Q427" s="130">
        <v>0</v>
      </c>
      <c r="R427" s="130">
        <f>Q427*H427</f>
        <v>0</v>
      </c>
      <c r="S427" s="130">
        <v>0</v>
      </c>
      <c r="T427" s="131">
        <f>S427*H427</f>
        <v>0</v>
      </c>
      <c r="AR427" s="132" t="s">
        <v>131</v>
      </c>
      <c r="AT427" s="132" t="s">
        <v>126</v>
      </c>
      <c r="AU427" s="132" t="s">
        <v>74</v>
      </c>
      <c r="AY427" s="15" t="s">
        <v>124</v>
      </c>
      <c r="BE427" s="133">
        <f>IF(N427="základní",J427,0)</f>
        <v>2740</v>
      </c>
      <c r="BF427" s="133">
        <f>IF(N427="snížená",J427,0)</f>
        <v>0</v>
      </c>
      <c r="BG427" s="133">
        <f>IF(N427="zákl. přenesená",J427,0)</f>
        <v>0</v>
      </c>
      <c r="BH427" s="133">
        <f>IF(N427="sníž. přenesená",J427,0)</f>
        <v>0</v>
      </c>
      <c r="BI427" s="133">
        <f>IF(N427="nulová",J427,0)</f>
        <v>0</v>
      </c>
      <c r="BJ427" s="15" t="s">
        <v>72</v>
      </c>
      <c r="BK427" s="133">
        <f>ROUND(I427*H427,2)</f>
        <v>2740</v>
      </c>
      <c r="BL427" s="15" t="s">
        <v>131</v>
      </c>
      <c r="BM427" s="132" t="s">
        <v>779</v>
      </c>
    </row>
    <row r="428" spans="2:65" s="1" customFormat="1">
      <c r="B428" s="27"/>
      <c r="D428" s="134" t="s">
        <v>133</v>
      </c>
      <c r="F428" s="135" t="s">
        <v>780</v>
      </c>
      <c r="L428" s="27"/>
      <c r="M428" s="136"/>
      <c r="T428" s="47"/>
      <c r="AT428" s="15" t="s">
        <v>133</v>
      </c>
      <c r="AU428" s="15" t="s">
        <v>74</v>
      </c>
    </row>
    <row r="429" spans="2:65" s="1" customFormat="1">
      <c r="B429" s="27"/>
      <c r="D429" s="137" t="s">
        <v>135</v>
      </c>
      <c r="F429" s="138" t="s">
        <v>781</v>
      </c>
      <c r="L429" s="27"/>
      <c r="M429" s="136"/>
      <c r="T429" s="47"/>
      <c r="AT429" s="15" t="s">
        <v>135</v>
      </c>
      <c r="AU429" s="15" t="s">
        <v>74</v>
      </c>
    </row>
    <row r="430" spans="2:65" s="1" customFormat="1" ht="21.75" customHeight="1">
      <c r="B430" s="121"/>
      <c r="C430" s="122" t="s">
        <v>782</v>
      </c>
      <c r="D430" s="122" t="s">
        <v>126</v>
      </c>
      <c r="E430" s="123" t="s">
        <v>783</v>
      </c>
      <c r="F430" s="124" t="s">
        <v>784</v>
      </c>
      <c r="G430" s="125" t="s">
        <v>346</v>
      </c>
      <c r="H430" s="126">
        <v>1.5</v>
      </c>
      <c r="I430" s="127">
        <v>53500</v>
      </c>
      <c r="J430" s="127">
        <f>ROUND(I430*H430,2)</f>
        <v>80250</v>
      </c>
      <c r="K430" s="124" t="s">
        <v>130</v>
      </c>
      <c r="L430" s="27"/>
      <c r="M430" s="128" t="s">
        <v>3</v>
      </c>
      <c r="N430" s="129" t="s">
        <v>36</v>
      </c>
      <c r="O430" s="130">
        <v>32.496000000000002</v>
      </c>
      <c r="P430" s="130">
        <f>O430*H430</f>
        <v>48.744</v>
      </c>
      <c r="Q430" s="130">
        <v>1.0383</v>
      </c>
      <c r="R430" s="130">
        <f>Q430*H430</f>
        <v>1.55745</v>
      </c>
      <c r="S430" s="130">
        <v>0</v>
      </c>
      <c r="T430" s="131">
        <f>S430*H430</f>
        <v>0</v>
      </c>
      <c r="AR430" s="132" t="s">
        <v>131</v>
      </c>
      <c r="AT430" s="132" t="s">
        <v>126</v>
      </c>
      <c r="AU430" s="132" t="s">
        <v>74</v>
      </c>
      <c r="AY430" s="15" t="s">
        <v>124</v>
      </c>
      <c r="BE430" s="133">
        <f>IF(N430="základní",J430,0)</f>
        <v>80250</v>
      </c>
      <c r="BF430" s="133">
        <f>IF(N430="snížená",J430,0)</f>
        <v>0</v>
      </c>
      <c r="BG430" s="133">
        <f>IF(N430="zákl. přenesená",J430,0)</f>
        <v>0</v>
      </c>
      <c r="BH430" s="133">
        <f>IF(N430="sníž. přenesená",J430,0)</f>
        <v>0</v>
      </c>
      <c r="BI430" s="133">
        <f>IF(N430="nulová",J430,0)</f>
        <v>0</v>
      </c>
      <c r="BJ430" s="15" t="s">
        <v>72</v>
      </c>
      <c r="BK430" s="133">
        <f>ROUND(I430*H430,2)</f>
        <v>80250</v>
      </c>
      <c r="BL430" s="15" t="s">
        <v>131</v>
      </c>
      <c r="BM430" s="132" t="s">
        <v>785</v>
      </c>
    </row>
    <row r="431" spans="2:65" s="1" customFormat="1" ht="19.5">
      <c r="B431" s="27"/>
      <c r="D431" s="134" t="s">
        <v>133</v>
      </c>
      <c r="F431" s="135" t="s">
        <v>786</v>
      </c>
      <c r="L431" s="27"/>
      <c r="M431" s="136"/>
      <c r="T431" s="47"/>
      <c r="AT431" s="15" t="s">
        <v>133</v>
      </c>
      <c r="AU431" s="15" t="s">
        <v>74</v>
      </c>
    </row>
    <row r="432" spans="2:65" s="1" customFormat="1">
      <c r="B432" s="27"/>
      <c r="D432" s="137" t="s">
        <v>135</v>
      </c>
      <c r="F432" s="138" t="s">
        <v>787</v>
      </c>
      <c r="L432" s="27"/>
      <c r="M432" s="136"/>
      <c r="T432" s="47"/>
      <c r="AT432" s="15" t="s">
        <v>135</v>
      </c>
      <c r="AU432" s="15" t="s">
        <v>74</v>
      </c>
    </row>
    <row r="433" spans="2:65" s="1" customFormat="1" ht="24.2" customHeight="1">
      <c r="B433" s="121"/>
      <c r="C433" s="122" t="s">
        <v>788</v>
      </c>
      <c r="D433" s="122" t="s">
        <v>126</v>
      </c>
      <c r="E433" s="123" t="s">
        <v>789</v>
      </c>
      <c r="F433" s="124" t="s">
        <v>790</v>
      </c>
      <c r="G433" s="125" t="s">
        <v>346</v>
      </c>
      <c r="H433" s="126">
        <v>1</v>
      </c>
      <c r="I433" s="127">
        <v>34400</v>
      </c>
      <c r="J433" s="127">
        <f>ROUND(I433*H433,2)</f>
        <v>34400</v>
      </c>
      <c r="K433" s="124" t="s">
        <v>130</v>
      </c>
      <c r="L433" s="27"/>
      <c r="M433" s="128" t="s">
        <v>3</v>
      </c>
      <c r="N433" s="129" t="s">
        <v>36</v>
      </c>
      <c r="O433" s="130">
        <v>13.507999999999999</v>
      </c>
      <c r="P433" s="130">
        <f>O433*H433</f>
        <v>13.507999999999999</v>
      </c>
      <c r="Q433" s="130">
        <v>1.0597399999999999</v>
      </c>
      <c r="R433" s="130">
        <f>Q433*H433</f>
        <v>1.0597399999999999</v>
      </c>
      <c r="S433" s="130">
        <v>0</v>
      </c>
      <c r="T433" s="131">
        <f>S433*H433</f>
        <v>0</v>
      </c>
      <c r="AR433" s="132" t="s">
        <v>131</v>
      </c>
      <c r="AT433" s="132" t="s">
        <v>126</v>
      </c>
      <c r="AU433" s="132" t="s">
        <v>74</v>
      </c>
      <c r="AY433" s="15" t="s">
        <v>124</v>
      </c>
      <c r="BE433" s="133">
        <f>IF(N433="základní",J433,0)</f>
        <v>34400</v>
      </c>
      <c r="BF433" s="133">
        <f>IF(N433="snížená",J433,0)</f>
        <v>0</v>
      </c>
      <c r="BG433" s="133">
        <f>IF(N433="zákl. přenesená",J433,0)</f>
        <v>0</v>
      </c>
      <c r="BH433" s="133">
        <f>IF(N433="sníž. přenesená",J433,0)</f>
        <v>0</v>
      </c>
      <c r="BI433" s="133">
        <f>IF(N433="nulová",J433,0)</f>
        <v>0</v>
      </c>
      <c r="BJ433" s="15" t="s">
        <v>72</v>
      </c>
      <c r="BK433" s="133">
        <f>ROUND(I433*H433,2)</f>
        <v>34400</v>
      </c>
      <c r="BL433" s="15" t="s">
        <v>131</v>
      </c>
      <c r="BM433" s="132" t="s">
        <v>791</v>
      </c>
    </row>
    <row r="434" spans="2:65" s="1" customFormat="1" ht="19.5">
      <c r="B434" s="27"/>
      <c r="D434" s="134" t="s">
        <v>133</v>
      </c>
      <c r="F434" s="135" t="s">
        <v>792</v>
      </c>
      <c r="L434" s="27"/>
      <c r="M434" s="136"/>
      <c r="T434" s="47"/>
      <c r="AT434" s="15" t="s">
        <v>133</v>
      </c>
      <c r="AU434" s="15" t="s">
        <v>74</v>
      </c>
    </row>
    <row r="435" spans="2:65" s="1" customFormat="1">
      <c r="B435" s="27"/>
      <c r="D435" s="137" t="s">
        <v>135</v>
      </c>
      <c r="F435" s="138" t="s">
        <v>793</v>
      </c>
      <c r="L435" s="27"/>
      <c r="M435" s="136"/>
      <c r="T435" s="47"/>
      <c r="AT435" s="15" t="s">
        <v>135</v>
      </c>
      <c r="AU435" s="15" t="s">
        <v>74</v>
      </c>
    </row>
    <row r="436" spans="2:65" s="1" customFormat="1" ht="24.2" customHeight="1">
      <c r="B436" s="121"/>
      <c r="C436" s="122" t="s">
        <v>794</v>
      </c>
      <c r="D436" s="122" t="s">
        <v>126</v>
      </c>
      <c r="E436" s="123" t="s">
        <v>795</v>
      </c>
      <c r="F436" s="124" t="s">
        <v>796</v>
      </c>
      <c r="G436" s="125" t="s">
        <v>240</v>
      </c>
      <c r="H436" s="126">
        <v>10</v>
      </c>
      <c r="I436" s="127">
        <v>5780</v>
      </c>
      <c r="J436" s="127">
        <f>ROUND(I436*H436,2)</f>
        <v>57800</v>
      </c>
      <c r="K436" s="124" t="s">
        <v>130</v>
      </c>
      <c r="L436" s="27"/>
      <c r="M436" s="128" t="s">
        <v>3</v>
      </c>
      <c r="N436" s="129" t="s">
        <v>36</v>
      </c>
      <c r="O436" s="130">
        <v>1.4610000000000001</v>
      </c>
      <c r="P436" s="130">
        <f>O436*H436</f>
        <v>14.610000000000001</v>
      </c>
      <c r="Q436" s="130">
        <v>2.5505399999999998</v>
      </c>
      <c r="R436" s="130">
        <f>Q436*H436</f>
        <v>25.505399999999998</v>
      </c>
      <c r="S436" s="130">
        <v>0</v>
      </c>
      <c r="T436" s="131">
        <f>S436*H436</f>
        <v>0</v>
      </c>
      <c r="AR436" s="132" t="s">
        <v>131</v>
      </c>
      <c r="AT436" s="132" t="s">
        <v>126</v>
      </c>
      <c r="AU436" s="132" t="s">
        <v>74</v>
      </c>
      <c r="AY436" s="15" t="s">
        <v>124</v>
      </c>
      <c r="BE436" s="133">
        <f>IF(N436="základní",J436,0)</f>
        <v>57800</v>
      </c>
      <c r="BF436" s="133">
        <f>IF(N436="snížená",J436,0)</f>
        <v>0</v>
      </c>
      <c r="BG436" s="133">
        <f>IF(N436="zákl. přenesená",J436,0)</f>
        <v>0</v>
      </c>
      <c r="BH436" s="133">
        <f>IF(N436="sníž. přenesená",J436,0)</f>
        <v>0</v>
      </c>
      <c r="BI436" s="133">
        <f>IF(N436="nulová",J436,0)</f>
        <v>0</v>
      </c>
      <c r="BJ436" s="15" t="s">
        <v>72</v>
      </c>
      <c r="BK436" s="133">
        <f>ROUND(I436*H436,2)</f>
        <v>57800</v>
      </c>
      <c r="BL436" s="15" t="s">
        <v>131</v>
      </c>
      <c r="BM436" s="132" t="s">
        <v>797</v>
      </c>
    </row>
    <row r="437" spans="2:65" s="1" customFormat="1" ht="19.5">
      <c r="B437" s="27"/>
      <c r="D437" s="134" t="s">
        <v>133</v>
      </c>
      <c r="F437" s="135" t="s">
        <v>798</v>
      </c>
      <c r="L437" s="27"/>
      <c r="M437" s="136"/>
      <c r="T437" s="47"/>
      <c r="AT437" s="15" t="s">
        <v>133</v>
      </c>
      <c r="AU437" s="15" t="s">
        <v>74</v>
      </c>
    </row>
    <row r="438" spans="2:65" s="1" customFormat="1">
      <c r="B438" s="27"/>
      <c r="D438" s="137" t="s">
        <v>135</v>
      </c>
      <c r="F438" s="138" t="s">
        <v>799</v>
      </c>
      <c r="L438" s="27"/>
      <c r="M438" s="136"/>
      <c r="T438" s="47"/>
      <c r="AT438" s="15" t="s">
        <v>135</v>
      </c>
      <c r="AU438" s="15" t="s">
        <v>74</v>
      </c>
    </row>
    <row r="439" spans="2:65" s="1" customFormat="1" ht="37.9" customHeight="1">
      <c r="B439" s="121"/>
      <c r="C439" s="122" t="s">
        <v>800</v>
      </c>
      <c r="D439" s="122" t="s">
        <v>126</v>
      </c>
      <c r="E439" s="123" t="s">
        <v>801</v>
      </c>
      <c r="F439" s="124" t="s">
        <v>802</v>
      </c>
      <c r="G439" s="125" t="s">
        <v>240</v>
      </c>
      <c r="H439" s="126">
        <v>10</v>
      </c>
      <c r="I439" s="127">
        <v>723</v>
      </c>
      <c r="J439" s="127">
        <f>ROUND(I439*H439,2)</f>
        <v>7230</v>
      </c>
      <c r="K439" s="124" t="s">
        <v>130</v>
      </c>
      <c r="L439" s="27"/>
      <c r="M439" s="128" t="s">
        <v>3</v>
      </c>
      <c r="N439" s="129" t="s">
        <v>36</v>
      </c>
      <c r="O439" s="130">
        <v>0.76300000000000001</v>
      </c>
      <c r="P439" s="130">
        <f>O439*H439</f>
        <v>7.63</v>
      </c>
      <c r="Q439" s="130">
        <v>4.8579999999999998E-2</v>
      </c>
      <c r="R439" s="130">
        <f>Q439*H439</f>
        <v>0.48580000000000001</v>
      </c>
      <c r="S439" s="130">
        <v>0</v>
      </c>
      <c r="T439" s="131">
        <f>S439*H439</f>
        <v>0</v>
      </c>
      <c r="AR439" s="132" t="s">
        <v>131</v>
      </c>
      <c r="AT439" s="132" t="s">
        <v>126</v>
      </c>
      <c r="AU439" s="132" t="s">
        <v>74</v>
      </c>
      <c r="AY439" s="15" t="s">
        <v>124</v>
      </c>
      <c r="BE439" s="133">
        <f>IF(N439="základní",J439,0)</f>
        <v>7230</v>
      </c>
      <c r="BF439" s="133">
        <f>IF(N439="snížená",J439,0)</f>
        <v>0</v>
      </c>
      <c r="BG439" s="133">
        <f>IF(N439="zákl. přenesená",J439,0)</f>
        <v>0</v>
      </c>
      <c r="BH439" s="133">
        <f>IF(N439="sníž. přenesená",J439,0)</f>
        <v>0</v>
      </c>
      <c r="BI439" s="133">
        <f>IF(N439="nulová",J439,0)</f>
        <v>0</v>
      </c>
      <c r="BJ439" s="15" t="s">
        <v>72</v>
      </c>
      <c r="BK439" s="133">
        <f>ROUND(I439*H439,2)</f>
        <v>7230</v>
      </c>
      <c r="BL439" s="15" t="s">
        <v>131</v>
      </c>
      <c r="BM439" s="132" t="s">
        <v>803</v>
      </c>
    </row>
    <row r="440" spans="2:65" s="1" customFormat="1" ht="19.5">
      <c r="B440" s="27"/>
      <c r="D440" s="134" t="s">
        <v>133</v>
      </c>
      <c r="F440" s="135" t="s">
        <v>764</v>
      </c>
      <c r="L440" s="27"/>
      <c r="M440" s="136"/>
      <c r="T440" s="47"/>
      <c r="AT440" s="15" t="s">
        <v>133</v>
      </c>
      <c r="AU440" s="15" t="s">
        <v>74</v>
      </c>
    </row>
    <row r="441" spans="2:65" s="1" customFormat="1">
      <c r="B441" s="27"/>
      <c r="D441" s="137" t="s">
        <v>135</v>
      </c>
      <c r="F441" s="138" t="s">
        <v>804</v>
      </c>
      <c r="L441" s="27"/>
      <c r="M441" s="136"/>
      <c r="T441" s="47"/>
      <c r="AT441" s="15" t="s">
        <v>135</v>
      </c>
      <c r="AU441" s="15" t="s">
        <v>74</v>
      </c>
    </row>
    <row r="442" spans="2:65" s="1" customFormat="1" ht="24.2" customHeight="1">
      <c r="B442" s="121"/>
      <c r="C442" s="122" t="s">
        <v>805</v>
      </c>
      <c r="D442" s="122" t="s">
        <v>126</v>
      </c>
      <c r="E442" s="123" t="s">
        <v>806</v>
      </c>
      <c r="F442" s="124" t="s">
        <v>807</v>
      </c>
      <c r="G442" s="125" t="s">
        <v>240</v>
      </c>
      <c r="H442" s="126">
        <v>4</v>
      </c>
      <c r="I442" s="127">
        <v>4770</v>
      </c>
      <c r="J442" s="127">
        <f>ROUND(I442*H442,2)</f>
        <v>19080</v>
      </c>
      <c r="K442" s="124" t="s">
        <v>130</v>
      </c>
      <c r="L442" s="27"/>
      <c r="M442" s="128" t="s">
        <v>3</v>
      </c>
      <c r="N442" s="129" t="s">
        <v>36</v>
      </c>
      <c r="O442" s="130">
        <v>0.629</v>
      </c>
      <c r="P442" s="130">
        <f>O442*H442</f>
        <v>2.516</v>
      </c>
      <c r="Q442" s="130">
        <v>2.5018699999999998</v>
      </c>
      <c r="R442" s="130">
        <f>Q442*H442</f>
        <v>10.007479999999999</v>
      </c>
      <c r="S442" s="130">
        <v>0</v>
      </c>
      <c r="T442" s="131">
        <f>S442*H442</f>
        <v>0</v>
      </c>
      <c r="AR442" s="132" t="s">
        <v>131</v>
      </c>
      <c r="AT442" s="132" t="s">
        <v>126</v>
      </c>
      <c r="AU442" s="132" t="s">
        <v>74</v>
      </c>
      <c r="AY442" s="15" t="s">
        <v>124</v>
      </c>
      <c r="BE442" s="133">
        <f>IF(N442="základní",J442,0)</f>
        <v>19080</v>
      </c>
      <c r="BF442" s="133">
        <f>IF(N442="snížená",J442,0)</f>
        <v>0</v>
      </c>
      <c r="BG442" s="133">
        <f>IF(N442="zákl. přenesená",J442,0)</f>
        <v>0</v>
      </c>
      <c r="BH442" s="133">
        <f>IF(N442="sníž. přenesená",J442,0)</f>
        <v>0</v>
      </c>
      <c r="BI442" s="133">
        <f>IF(N442="nulová",J442,0)</f>
        <v>0</v>
      </c>
      <c r="BJ442" s="15" t="s">
        <v>72</v>
      </c>
      <c r="BK442" s="133">
        <f>ROUND(I442*H442,2)</f>
        <v>19080</v>
      </c>
      <c r="BL442" s="15" t="s">
        <v>131</v>
      </c>
      <c r="BM442" s="132" t="s">
        <v>808</v>
      </c>
    </row>
    <row r="443" spans="2:65" s="1" customFormat="1" ht="19.5">
      <c r="B443" s="27"/>
      <c r="D443" s="134" t="s">
        <v>133</v>
      </c>
      <c r="F443" s="135" t="s">
        <v>809</v>
      </c>
      <c r="L443" s="27"/>
      <c r="M443" s="136"/>
      <c r="T443" s="47"/>
      <c r="AT443" s="15" t="s">
        <v>133</v>
      </c>
      <c r="AU443" s="15" t="s">
        <v>74</v>
      </c>
    </row>
    <row r="444" spans="2:65" s="1" customFormat="1">
      <c r="B444" s="27"/>
      <c r="D444" s="137" t="s">
        <v>135</v>
      </c>
      <c r="F444" s="138" t="s">
        <v>810</v>
      </c>
      <c r="L444" s="27"/>
      <c r="M444" s="136"/>
      <c r="T444" s="47"/>
      <c r="AT444" s="15" t="s">
        <v>135</v>
      </c>
      <c r="AU444" s="15" t="s">
        <v>74</v>
      </c>
    </row>
    <row r="445" spans="2:65" s="1" customFormat="1" ht="16.5" customHeight="1">
      <c r="B445" s="121"/>
      <c r="C445" s="122" t="s">
        <v>811</v>
      </c>
      <c r="D445" s="122" t="s">
        <v>126</v>
      </c>
      <c r="E445" s="123" t="s">
        <v>812</v>
      </c>
      <c r="F445" s="124" t="s">
        <v>813</v>
      </c>
      <c r="G445" s="125" t="s">
        <v>129</v>
      </c>
      <c r="H445" s="126">
        <v>10</v>
      </c>
      <c r="I445" s="127">
        <v>401</v>
      </c>
      <c r="J445" s="127">
        <f>ROUND(I445*H445,2)</f>
        <v>4010</v>
      </c>
      <c r="K445" s="124" t="s">
        <v>130</v>
      </c>
      <c r="L445" s="27"/>
      <c r="M445" s="128" t="s">
        <v>3</v>
      </c>
      <c r="N445" s="129" t="s">
        <v>36</v>
      </c>
      <c r="O445" s="130">
        <v>0.247</v>
      </c>
      <c r="P445" s="130">
        <f>O445*H445</f>
        <v>2.4699999999999998</v>
      </c>
      <c r="Q445" s="130">
        <v>2.6900000000000001E-3</v>
      </c>
      <c r="R445" s="130">
        <f>Q445*H445</f>
        <v>2.69E-2</v>
      </c>
      <c r="S445" s="130">
        <v>0</v>
      </c>
      <c r="T445" s="131">
        <f>S445*H445</f>
        <v>0</v>
      </c>
      <c r="AR445" s="132" t="s">
        <v>131</v>
      </c>
      <c r="AT445" s="132" t="s">
        <v>126</v>
      </c>
      <c r="AU445" s="132" t="s">
        <v>74</v>
      </c>
      <c r="AY445" s="15" t="s">
        <v>124</v>
      </c>
      <c r="BE445" s="133">
        <f>IF(N445="základní",J445,0)</f>
        <v>4010</v>
      </c>
      <c r="BF445" s="133">
        <f>IF(N445="snížená",J445,0)</f>
        <v>0</v>
      </c>
      <c r="BG445" s="133">
        <f>IF(N445="zákl. přenesená",J445,0)</f>
        <v>0</v>
      </c>
      <c r="BH445" s="133">
        <f>IF(N445="sníž. přenesená",J445,0)</f>
        <v>0</v>
      </c>
      <c r="BI445" s="133">
        <f>IF(N445="nulová",J445,0)</f>
        <v>0</v>
      </c>
      <c r="BJ445" s="15" t="s">
        <v>72</v>
      </c>
      <c r="BK445" s="133">
        <f>ROUND(I445*H445,2)</f>
        <v>4010</v>
      </c>
      <c r="BL445" s="15" t="s">
        <v>131</v>
      </c>
      <c r="BM445" s="132" t="s">
        <v>814</v>
      </c>
    </row>
    <row r="446" spans="2:65" s="1" customFormat="1">
      <c r="B446" s="27"/>
      <c r="D446" s="134" t="s">
        <v>133</v>
      </c>
      <c r="F446" s="135" t="s">
        <v>815</v>
      </c>
      <c r="L446" s="27"/>
      <c r="M446" s="136"/>
      <c r="T446" s="47"/>
      <c r="AT446" s="15" t="s">
        <v>133</v>
      </c>
      <c r="AU446" s="15" t="s">
        <v>74</v>
      </c>
    </row>
    <row r="447" spans="2:65" s="1" customFormat="1">
      <c r="B447" s="27"/>
      <c r="D447" s="137" t="s">
        <v>135</v>
      </c>
      <c r="F447" s="138" t="s">
        <v>816</v>
      </c>
      <c r="L447" s="27"/>
      <c r="M447" s="136"/>
      <c r="T447" s="47"/>
      <c r="AT447" s="15" t="s">
        <v>135</v>
      </c>
      <c r="AU447" s="15" t="s">
        <v>74</v>
      </c>
    </row>
    <row r="448" spans="2:65" s="1" customFormat="1" ht="16.5" customHeight="1">
      <c r="B448" s="121"/>
      <c r="C448" s="122" t="s">
        <v>817</v>
      </c>
      <c r="D448" s="122" t="s">
        <v>126</v>
      </c>
      <c r="E448" s="123" t="s">
        <v>818</v>
      </c>
      <c r="F448" s="124" t="s">
        <v>819</v>
      </c>
      <c r="G448" s="125" t="s">
        <v>129</v>
      </c>
      <c r="H448" s="126">
        <v>10</v>
      </c>
      <c r="I448" s="127">
        <v>77.5</v>
      </c>
      <c r="J448" s="127">
        <f>ROUND(I448*H448,2)</f>
        <v>775</v>
      </c>
      <c r="K448" s="124" t="s">
        <v>130</v>
      </c>
      <c r="L448" s="27"/>
      <c r="M448" s="128" t="s">
        <v>3</v>
      </c>
      <c r="N448" s="129" t="s">
        <v>36</v>
      </c>
      <c r="O448" s="130">
        <v>8.3000000000000004E-2</v>
      </c>
      <c r="P448" s="130">
        <f>O448*H448</f>
        <v>0.83000000000000007</v>
      </c>
      <c r="Q448" s="130">
        <v>0</v>
      </c>
      <c r="R448" s="130">
        <f>Q448*H448</f>
        <v>0</v>
      </c>
      <c r="S448" s="130">
        <v>0</v>
      </c>
      <c r="T448" s="131">
        <f>S448*H448</f>
        <v>0</v>
      </c>
      <c r="AR448" s="132" t="s">
        <v>131</v>
      </c>
      <c r="AT448" s="132" t="s">
        <v>126</v>
      </c>
      <c r="AU448" s="132" t="s">
        <v>74</v>
      </c>
      <c r="AY448" s="15" t="s">
        <v>124</v>
      </c>
      <c r="BE448" s="133">
        <f>IF(N448="základní",J448,0)</f>
        <v>775</v>
      </c>
      <c r="BF448" s="133">
        <f>IF(N448="snížená",J448,0)</f>
        <v>0</v>
      </c>
      <c r="BG448" s="133">
        <f>IF(N448="zákl. přenesená",J448,0)</f>
        <v>0</v>
      </c>
      <c r="BH448" s="133">
        <f>IF(N448="sníž. přenesená",J448,0)</f>
        <v>0</v>
      </c>
      <c r="BI448" s="133">
        <f>IF(N448="nulová",J448,0)</f>
        <v>0</v>
      </c>
      <c r="BJ448" s="15" t="s">
        <v>72</v>
      </c>
      <c r="BK448" s="133">
        <f>ROUND(I448*H448,2)</f>
        <v>775</v>
      </c>
      <c r="BL448" s="15" t="s">
        <v>131</v>
      </c>
      <c r="BM448" s="132" t="s">
        <v>820</v>
      </c>
    </row>
    <row r="449" spans="2:65" s="1" customFormat="1">
      <c r="B449" s="27"/>
      <c r="D449" s="134" t="s">
        <v>133</v>
      </c>
      <c r="F449" s="135" t="s">
        <v>821</v>
      </c>
      <c r="L449" s="27"/>
      <c r="M449" s="136"/>
      <c r="T449" s="47"/>
      <c r="AT449" s="15" t="s">
        <v>133</v>
      </c>
      <c r="AU449" s="15" t="s">
        <v>74</v>
      </c>
    </row>
    <row r="450" spans="2:65" s="1" customFormat="1">
      <c r="B450" s="27"/>
      <c r="D450" s="137" t="s">
        <v>135</v>
      </c>
      <c r="F450" s="138" t="s">
        <v>822</v>
      </c>
      <c r="L450" s="27"/>
      <c r="M450" s="136"/>
      <c r="T450" s="47"/>
      <c r="AT450" s="15" t="s">
        <v>135</v>
      </c>
      <c r="AU450" s="15" t="s">
        <v>74</v>
      </c>
    </row>
    <row r="451" spans="2:65" s="1" customFormat="1" ht="16.5" customHeight="1">
      <c r="B451" s="121"/>
      <c r="C451" s="122" t="s">
        <v>823</v>
      </c>
      <c r="D451" s="122" t="s">
        <v>126</v>
      </c>
      <c r="E451" s="123" t="s">
        <v>824</v>
      </c>
      <c r="F451" s="124" t="s">
        <v>825</v>
      </c>
      <c r="G451" s="125" t="s">
        <v>129</v>
      </c>
      <c r="H451" s="126">
        <v>20</v>
      </c>
      <c r="I451" s="127">
        <v>1260</v>
      </c>
      <c r="J451" s="127">
        <f>ROUND(I451*H451,2)</f>
        <v>25200</v>
      </c>
      <c r="K451" s="124" t="s">
        <v>130</v>
      </c>
      <c r="L451" s="27"/>
      <c r="M451" s="128" t="s">
        <v>3</v>
      </c>
      <c r="N451" s="129" t="s">
        <v>36</v>
      </c>
      <c r="O451" s="130">
        <v>0.39700000000000002</v>
      </c>
      <c r="P451" s="130">
        <f>O451*H451</f>
        <v>7.94</v>
      </c>
      <c r="Q451" s="130">
        <v>1.2999999999999999E-3</v>
      </c>
      <c r="R451" s="130">
        <f>Q451*H451</f>
        <v>2.5999999999999999E-2</v>
      </c>
      <c r="S451" s="130">
        <v>0</v>
      </c>
      <c r="T451" s="131">
        <f>S451*H451</f>
        <v>0</v>
      </c>
      <c r="AR451" s="132" t="s">
        <v>131</v>
      </c>
      <c r="AT451" s="132" t="s">
        <v>126</v>
      </c>
      <c r="AU451" s="132" t="s">
        <v>74</v>
      </c>
      <c r="AY451" s="15" t="s">
        <v>124</v>
      </c>
      <c r="BE451" s="133">
        <f>IF(N451="základní",J451,0)</f>
        <v>25200</v>
      </c>
      <c r="BF451" s="133">
        <f>IF(N451="snížená",J451,0)</f>
        <v>0</v>
      </c>
      <c r="BG451" s="133">
        <f>IF(N451="zákl. přenesená",J451,0)</f>
        <v>0</v>
      </c>
      <c r="BH451" s="133">
        <f>IF(N451="sníž. přenesená",J451,0)</f>
        <v>0</v>
      </c>
      <c r="BI451" s="133">
        <f>IF(N451="nulová",J451,0)</f>
        <v>0</v>
      </c>
      <c r="BJ451" s="15" t="s">
        <v>72</v>
      </c>
      <c r="BK451" s="133">
        <f>ROUND(I451*H451,2)</f>
        <v>25200</v>
      </c>
      <c r="BL451" s="15" t="s">
        <v>131</v>
      </c>
      <c r="BM451" s="132" t="s">
        <v>826</v>
      </c>
    </row>
    <row r="452" spans="2:65" s="1" customFormat="1">
      <c r="B452" s="27"/>
      <c r="D452" s="134" t="s">
        <v>133</v>
      </c>
      <c r="F452" s="135" t="s">
        <v>827</v>
      </c>
      <c r="L452" s="27"/>
      <c r="M452" s="136"/>
      <c r="T452" s="47"/>
      <c r="AT452" s="15" t="s">
        <v>133</v>
      </c>
      <c r="AU452" s="15" t="s">
        <v>74</v>
      </c>
    </row>
    <row r="453" spans="2:65" s="1" customFormat="1">
      <c r="B453" s="27"/>
      <c r="D453" s="137" t="s">
        <v>135</v>
      </c>
      <c r="F453" s="138" t="s">
        <v>828</v>
      </c>
      <c r="L453" s="27"/>
      <c r="M453" s="136"/>
      <c r="T453" s="47"/>
      <c r="AT453" s="15" t="s">
        <v>135</v>
      </c>
      <c r="AU453" s="15" t="s">
        <v>74</v>
      </c>
    </row>
    <row r="454" spans="2:65" s="1" customFormat="1" ht="16.5" customHeight="1">
      <c r="B454" s="121"/>
      <c r="C454" s="122" t="s">
        <v>829</v>
      </c>
      <c r="D454" s="122" t="s">
        <v>126</v>
      </c>
      <c r="E454" s="123" t="s">
        <v>830</v>
      </c>
      <c r="F454" s="124" t="s">
        <v>831</v>
      </c>
      <c r="G454" s="125" t="s">
        <v>129</v>
      </c>
      <c r="H454" s="126">
        <v>20</v>
      </c>
      <c r="I454" s="127">
        <v>66.900000000000006</v>
      </c>
      <c r="J454" s="127">
        <f>ROUND(I454*H454,2)</f>
        <v>1338</v>
      </c>
      <c r="K454" s="124" t="s">
        <v>130</v>
      </c>
      <c r="L454" s="27"/>
      <c r="M454" s="128" t="s">
        <v>3</v>
      </c>
      <c r="N454" s="129" t="s">
        <v>36</v>
      </c>
      <c r="O454" s="130">
        <v>0.14399999999999999</v>
      </c>
      <c r="P454" s="130">
        <f>O454*H454</f>
        <v>2.88</v>
      </c>
      <c r="Q454" s="130">
        <v>4.0000000000000003E-5</v>
      </c>
      <c r="R454" s="130">
        <f>Q454*H454</f>
        <v>8.0000000000000004E-4</v>
      </c>
      <c r="S454" s="130">
        <v>0</v>
      </c>
      <c r="T454" s="131">
        <f>S454*H454</f>
        <v>0</v>
      </c>
      <c r="AR454" s="132" t="s">
        <v>131</v>
      </c>
      <c r="AT454" s="132" t="s">
        <v>126</v>
      </c>
      <c r="AU454" s="132" t="s">
        <v>74</v>
      </c>
      <c r="AY454" s="15" t="s">
        <v>124</v>
      </c>
      <c r="BE454" s="133">
        <f>IF(N454="základní",J454,0)</f>
        <v>1338</v>
      </c>
      <c r="BF454" s="133">
        <f>IF(N454="snížená",J454,0)</f>
        <v>0</v>
      </c>
      <c r="BG454" s="133">
        <f>IF(N454="zákl. přenesená",J454,0)</f>
        <v>0</v>
      </c>
      <c r="BH454" s="133">
        <f>IF(N454="sníž. přenesená",J454,0)</f>
        <v>0</v>
      </c>
      <c r="BI454" s="133">
        <f>IF(N454="nulová",J454,0)</f>
        <v>0</v>
      </c>
      <c r="BJ454" s="15" t="s">
        <v>72</v>
      </c>
      <c r="BK454" s="133">
        <f>ROUND(I454*H454,2)</f>
        <v>1338</v>
      </c>
      <c r="BL454" s="15" t="s">
        <v>131</v>
      </c>
      <c r="BM454" s="132" t="s">
        <v>832</v>
      </c>
    </row>
    <row r="455" spans="2:65" s="1" customFormat="1" ht="19.5">
      <c r="B455" s="27"/>
      <c r="D455" s="134" t="s">
        <v>133</v>
      </c>
      <c r="F455" s="135" t="s">
        <v>833</v>
      </c>
      <c r="L455" s="27"/>
      <c r="M455" s="136"/>
      <c r="T455" s="47"/>
      <c r="AT455" s="15" t="s">
        <v>133</v>
      </c>
      <c r="AU455" s="15" t="s">
        <v>74</v>
      </c>
    </row>
    <row r="456" spans="2:65" s="1" customFormat="1">
      <c r="B456" s="27"/>
      <c r="D456" s="137" t="s">
        <v>135</v>
      </c>
      <c r="F456" s="138" t="s">
        <v>834</v>
      </c>
      <c r="L456" s="27"/>
      <c r="M456" s="136"/>
      <c r="T456" s="47"/>
      <c r="AT456" s="15" t="s">
        <v>135</v>
      </c>
      <c r="AU456" s="15" t="s">
        <v>74</v>
      </c>
    </row>
    <row r="457" spans="2:65" s="1" customFormat="1" ht="21.75" customHeight="1">
      <c r="B457" s="121"/>
      <c r="C457" s="122" t="s">
        <v>835</v>
      </c>
      <c r="D457" s="122" t="s">
        <v>126</v>
      </c>
      <c r="E457" s="123" t="s">
        <v>836</v>
      </c>
      <c r="F457" s="124" t="s">
        <v>837</v>
      </c>
      <c r="G457" s="125" t="s">
        <v>346</v>
      </c>
      <c r="H457" s="126">
        <v>0.3</v>
      </c>
      <c r="I457" s="127">
        <v>55200</v>
      </c>
      <c r="J457" s="127">
        <f>ROUND(I457*H457,2)</f>
        <v>16560</v>
      </c>
      <c r="K457" s="124" t="s">
        <v>130</v>
      </c>
      <c r="L457" s="27"/>
      <c r="M457" s="128" t="s">
        <v>3</v>
      </c>
      <c r="N457" s="129" t="s">
        <v>36</v>
      </c>
      <c r="O457" s="130">
        <v>23.968</v>
      </c>
      <c r="P457" s="130">
        <f>O457*H457</f>
        <v>7.1903999999999995</v>
      </c>
      <c r="Q457" s="130">
        <v>1.0606199999999999</v>
      </c>
      <c r="R457" s="130">
        <f>Q457*H457</f>
        <v>0.31818599999999997</v>
      </c>
      <c r="S457" s="130">
        <v>0</v>
      </c>
      <c r="T457" s="131">
        <f>S457*H457</f>
        <v>0</v>
      </c>
      <c r="AR457" s="132" t="s">
        <v>131</v>
      </c>
      <c r="AT457" s="132" t="s">
        <v>126</v>
      </c>
      <c r="AU457" s="132" t="s">
        <v>74</v>
      </c>
      <c r="AY457" s="15" t="s">
        <v>124</v>
      </c>
      <c r="BE457" s="133">
        <f>IF(N457="základní",J457,0)</f>
        <v>16560</v>
      </c>
      <c r="BF457" s="133">
        <f>IF(N457="snížená",J457,0)</f>
        <v>0</v>
      </c>
      <c r="BG457" s="133">
        <f>IF(N457="zákl. přenesená",J457,0)</f>
        <v>0</v>
      </c>
      <c r="BH457" s="133">
        <f>IF(N457="sníž. přenesená",J457,0)</f>
        <v>0</v>
      </c>
      <c r="BI457" s="133">
        <f>IF(N457="nulová",J457,0)</f>
        <v>0</v>
      </c>
      <c r="BJ457" s="15" t="s">
        <v>72</v>
      </c>
      <c r="BK457" s="133">
        <f>ROUND(I457*H457,2)</f>
        <v>16560</v>
      </c>
      <c r="BL457" s="15" t="s">
        <v>131</v>
      </c>
      <c r="BM457" s="132" t="s">
        <v>838</v>
      </c>
    </row>
    <row r="458" spans="2:65" s="1" customFormat="1">
      <c r="B458" s="27"/>
      <c r="D458" s="134" t="s">
        <v>133</v>
      </c>
      <c r="F458" s="135" t="s">
        <v>839</v>
      </c>
      <c r="L458" s="27"/>
      <c r="M458" s="136"/>
      <c r="T458" s="47"/>
      <c r="AT458" s="15" t="s">
        <v>133</v>
      </c>
      <c r="AU458" s="15" t="s">
        <v>74</v>
      </c>
    </row>
    <row r="459" spans="2:65" s="1" customFormat="1">
      <c r="B459" s="27"/>
      <c r="D459" s="137" t="s">
        <v>135</v>
      </c>
      <c r="F459" s="138" t="s">
        <v>840</v>
      </c>
      <c r="L459" s="27"/>
      <c r="M459" s="136"/>
      <c r="T459" s="47"/>
      <c r="AT459" s="15" t="s">
        <v>135</v>
      </c>
      <c r="AU459" s="15" t="s">
        <v>74</v>
      </c>
    </row>
    <row r="460" spans="2:65" s="1" customFormat="1" ht="16.5" customHeight="1">
      <c r="B460" s="121"/>
      <c r="C460" s="122" t="s">
        <v>841</v>
      </c>
      <c r="D460" s="122" t="s">
        <v>126</v>
      </c>
      <c r="E460" s="123" t="s">
        <v>842</v>
      </c>
      <c r="F460" s="124" t="s">
        <v>843</v>
      </c>
      <c r="G460" s="125" t="s">
        <v>346</v>
      </c>
      <c r="H460" s="126">
        <v>0.2</v>
      </c>
      <c r="I460" s="127">
        <v>37400</v>
      </c>
      <c r="J460" s="127">
        <f>ROUND(I460*H460,2)</f>
        <v>7480</v>
      </c>
      <c r="K460" s="124" t="s">
        <v>130</v>
      </c>
      <c r="L460" s="27"/>
      <c r="M460" s="128" t="s">
        <v>3</v>
      </c>
      <c r="N460" s="129" t="s">
        <v>36</v>
      </c>
      <c r="O460" s="130">
        <v>15.231</v>
      </c>
      <c r="P460" s="130">
        <f>O460*H460</f>
        <v>3.0462000000000002</v>
      </c>
      <c r="Q460" s="130">
        <v>1.06277</v>
      </c>
      <c r="R460" s="130">
        <f>Q460*H460</f>
        <v>0.21255400000000002</v>
      </c>
      <c r="S460" s="130">
        <v>0</v>
      </c>
      <c r="T460" s="131">
        <f>S460*H460</f>
        <v>0</v>
      </c>
      <c r="AR460" s="132" t="s">
        <v>131</v>
      </c>
      <c r="AT460" s="132" t="s">
        <v>126</v>
      </c>
      <c r="AU460" s="132" t="s">
        <v>74</v>
      </c>
      <c r="AY460" s="15" t="s">
        <v>124</v>
      </c>
      <c r="BE460" s="133">
        <f>IF(N460="základní",J460,0)</f>
        <v>7480</v>
      </c>
      <c r="BF460" s="133">
        <f>IF(N460="snížená",J460,0)</f>
        <v>0</v>
      </c>
      <c r="BG460" s="133">
        <f>IF(N460="zákl. přenesená",J460,0)</f>
        <v>0</v>
      </c>
      <c r="BH460" s="133">
        <f>IF(N460="sníž. přenesená",J460,0)</f>
        <v>0</v>
      </c>
      <c r="BI460" s="133">
        <f>IF(N460="nulová",J460,0)</f>
        <v>0</v>
      </c>
      <c r="BJ460" s="15" t="s">
        <v>72</v>
      </c>
      <c r="BK460" s="133">
        <f>ROUND(I460*H460,2)</f>
        <v>7480</v>
      </c>
      <c r="BL460" s="15" t="s">
        <v>131</v>
      </c>
      <c r="BM460" s="132" t="s">
        <v>844</v>
      </c>
    </row>
    <row r="461" spans="2:65" s="1" customFormat="1">
      <c r="B461" s="27"/>
      <c r="D461" s="134" t="s">
        <v>133</v>
      </c>
      <c r="F461" s="135" t="s">
        <v>845</v>
      </c>
      <c r="L461" s="27"/>
      <c r="M461" s="136"/>
      <c r="T461" s="47"/>
      <c r="AT461" s="15" t="s">
        <v>133</v>
      </c>
      <c r="AU461" s="15" t="s">
        <v>74</v>
      </c>
    </row>
    <row r="462" spans="2:65" s="1" customFormat="1">
      <c r="B462" s="27"/>
      <c r="D462" s="137" t="s">
        <v>135</v>
      </c>
      <c r="F462" s="138" t="s">
        <v>846</v>
      </c>
      <c r="L462" s="27"/>
      <c r="M462" s="136"/>
      <c r="T462" s="47"/>
      <c r="AT462" s="15" t="s">
        <v>135</v>
      </c>
      <c r="AU462" s="15" t="s">
        <v>74</v>
      </c>
    </row>
    <row r="463" spans="2:65" s="1" customFormat="1" ht="24.2" customHeight="1">
      <c r="B463" s="121"/>
      <c r="C463" s="122" t="s">
        <v>847</v>
      </c>
      <c r="D463" s="122" t="s">
        <v>126</v>
      </c>
      <c r="E463" s="123" t="s">
        <v>848</v>
      </c>
      <c r="F463" s="124" t="s">
        <v>849</v>
      </c>
      <c r="G463" s="125" t="s">
        <v>240</v>
      </c>
      <c r="H463" s="126">
        <v>1</v>
      </c>
      <c r="I463" s="127">
        <v>1730</v>
      </c>
      <c r="J463" s="127">
        <f>ROUND(I463*H463,2)</f>
        <v>1730</v>
      </c>
      <c r="K463" s="124" t="s">
        <v>130</v>
      </c>
      <c r="L463" s="27"/>
      <c r="M463" s="128" t="s">
        <v>3</v>
      </c>
      <c r="N463" s="129" t="s">
        <v>36</v>
      </c>
      <c r="O463" s="130">
        <v>0.78800000000000003</v>
      </c>
      <c r="P463" s="130">
        <f>O463*H463</f>
        <v>0.78800000000000003</v>
      </c>
      <c r="Q463" s="130">
        <v>0.10111000000000001</v>
      </c>
      <c r="R463" s="130">
        <f>Q463*H463</f>
        <v>0.10111000000000001</v>
      </c>
      <c r="S463" s="130">
        <v>0</v>
      </c>
      <c r="T463" s="131">
        <f>S463*H463</f>
        <v>0</v>
      </c>
      <c r="AR463" s="132" t="s">
        <v>131</v>
      </c>
      <c r="AT463" s="132" t="s">
        <v>126</v>
      </c>
      <c r="AU463" s="132" t="s">
        <v>74</v>
      </c>
      <c r="AY463" s="15" t="s">
        <v>124</v>
      </c>
      <c r="BE463" s="133">
        <f>IF(N463="základní",J463,0)</f>
        <v>1730</v>
      </c>
      <c r="BF463" s="133">
        <f>IF(N463="snížená",J463,0)</f>
        <v>0</v>
      </c>
      <c r="BG463" s="133">
        <f>IF(N463="zákl. přenesená",J463,0)</f>
        <v>0</v>
      </c>
      <c r="BH463" s="133">
        <f>IF(N463="sníž. přenesená",J463,0)</f>
        <v>0</v>
      </c>
      <c r="BI463" s="133">
        <f>IF(N463="nulová",J463,0)</f>
        <v>0</v>
      </c>
      <c r="BJ463" s="15" t="s">
        <v>72</v>
      </c>
      <c r="BK463" s="133">
        <f>ROUND(I463*H463,2)</f>
        <v>1730</v>
      </c>
      <c r="BL463" s="15" t="s">
        <v>131</v>
      </c>
      <c r="BM463" s="132" t="s">
        <v>850</v>
      </c>
    </row>
    <row r="464" spans="2:65" s="1" customFormat="1" ht="29.25">
      <c r="B464" s="27"/>
      <c r="D464" s="134" t="s">
        <v>133</v>
      </c>
      <c r="F464" s="135" t="s">
        <v>851</v>
      </c>
      <c r="L464" s="27"/>
      <c r="M464" s="136"/>
      <c r="T464" s="47"/>
      <c r="AT464" s="15" t="s">
        <v>133</v>
      </c>
      <c r="AU464" s="15" t="s">
        <v>74</v>
      </c>
    </row>
    <row r="465" spans="2:65" s="1" customFormat="1">
      <c r="B465" s="27"/>
      <c r="D465" s="137" t="s">
        <v>135</v>
      </c>
      <c r="F465" s="138" t="s">
        <v>852</v>
      </c>
      <c r="L465" s="27"/>
      <c r="M465" s="136"/>
      <c r="T465" s="47"/>
      <c r="AT465" s="15" t="s">
        <v>135</v>
      </c>
      <c r="AU465" s="15" t="s">
        <v>74</v>
      </c>
    </row>
    <row r="466" spans="2:65" s="1" customFormat="1" ht="24.2" customHeight="1">
      <c r="B466" s="121"/>
      <c r="C466" s="122" t="s">
        <v>853</v>
      </c>
      <c r="D466" s="122" t="s">
        <v>126</v>
      </c>
      <c r="E466" s="123" t="s">
        <v>854</v>
      </c>
      <c r="F466" s="124" t="s">
        <v>855</v>
      </c>
      <c r="G466" s="125" t="s">
        <v>240</v>
      </c>
      <c r="H466" s="126">
        <v>1</v>
      </c>
      <c r="I466" s="127">
        <v>356</v>
      </c>
      <c r="J466" s="127">
        <f>ROUND(I466*H466,2)</f>
        <v>356</v>
      </c>
      <c r="K466" s="124" t="s">
        <v>130</v>
      </c>
      <c r="L466" s="27"/>
      <c r="M466" s="128" t="s">
        <v>3</v>
      </c>
      <c r="N466" s="129" t="s">
        <v>36</v>
      </c>
      <c r="O466" s="130">
        <v>0.58799999999999997</v>
      </c>
      <c r="P466" s="130">
        <f>O466*H466</f>
        <v>0.58799999999999997</v>
      </c>
      <c r="Q466" s="130">
        <v>0</v>
      </c>
      <c r="R466" s="130">
        <f>Q466*H466</f>
        <v>0</v>
      </c>
      <c r="S466" s="130">
        <v>0</v>
      </c>
      <c r="T466" s="131">
        <f>S466*H466</f>
        <v>0</v>
      </c>
      <c r="AR466" s="132" t="s">
        <v>131</v>
      </c>
      <c r="AT466" s="132" t="s">
        <v>126</v>
      </c>
      <c r="AU466" s="132" t="s">
        <v>74</v>
      </c>
      <c r="AY466" s="15" t="s">
        <v>124</v>
      </c>
      <c r="BE466" s="133">
        <f>IF(N466="základní",J466,0)</f>
        <v>356</v>
      </c>
      <c r="BF466" s="133">
        <f>IF(N466="snížená",J466,0)</f>
        <v>0</v>
      </c>
      <c r="BG466" s="133">
        <f>IF(N466="zákl. přenesená",J466,0)</f>
        <v>0</v>
      </c>
      <c r="BH466" s="133">
        <f>IF(N466="sníž. přenesená",J466,0)</f>
        <v>0</v>
      </c>
      <c r="BI466" s="133">
        <f>IF(N466="nulová",J466,0)</f>
        <v>0</v>
      </c>
      <c r="BJ466" s="15" t="s">
        <v>72</v>
      </c>
      <c r="BK466" s="133">
        <f>ROUND(I466*H466,2)</f>
        <v>356</v>
      </c>
      <c r="BL466" s="15" t="s">
        <v>131</v>
      </c>
      <c r="BM466" s="132" t="s">
        <v>856</v>
      </c>
    </row>
    <row r="467" spans="2:65" s="1" customFormat="1" ht="29.25">
      <c r="B467" s="27"/>
      <c r="D467" s="134" t="s">
        <v>133</v>
      </c>
      <c r="F467" s="135" t="s">
        <v>857</v>
      </c>
      <c r="L467" s="27"/>
      <c r="M467" s="136"/>
      <c r="T467" s="47"/>
      <c r="AT467" s="15" t="s">
        <v>133</v>
      </c>
      <c r="AU467" s="15" t="s">
        <v>74</v>
      </c>
    </row>
    <row r="468" spans="2:65" s="1" customFormat="1">
      <c r="B468" s="27"/>
      <c r="D468" s="137" t="s">
        <v>135</v>
      </c>
      <c r="F468" s="138" t="s">
        <v>858</v>
      </c>
      <c r="L468" s="27"/>
      <c r="M468" s="136"/>
      <c r="T468" s="47"/>
      <c r="AT468" s="15" t="s">
        <v>135</v>
      </c>
      <c r="AU468" s="15" t="s">
        <v>74</v>
      </c>
    </row>
    <row r="469" spans="2:65" s="1" customFormat="1" ht="21.75" customHeight="1">
      <c r="B469" s="121"/>
      <c r="C469" s="122" t="s">
        <v>859</v>
      </c>
      <c r="D469" s="122" t="s">
        <v>126</v>
      </c>
      <c r="E469" s="123" t="s">
        <v>860</v>
      </c>
      <c r="F469" s="124" t="s">
        <v>861</v>
      </c>
      <c r="G469" s="125" t="s">
        <v>240</v>
      </c>
      <c r="H469" s="126">
        <v>5</v>
      </c>
      <c r="I469" s="127">
        <v>5630</v>
      </c>
      <c r="J469" s="127">
        <f>ROUND(I469*H469,2)</f>
        <v>28150</v>
      </c>
      <c r="K469" s="124" t="s">
        <v>130</v>
      </c>
      <c r="L469" s="27"/>
      <c r="M469" s="128" t="s">
        <v>3</v>
      </c>
      <c r="N469" s="129" t="s">
        <v>36</v>
      </c>
      <c r="O469" s="130">
        <v>1.2150000000000001</v>
      </c>
      <c r="P469" s="130">
        <f>O469*H469</f>
        <v>6.0750000000000002</v>
      </c>
      <c r="Q469" s="130">
        <v>2.5505399999999998</v>
      </c>
      <c r="R469" s="130">
        <f>Q469*H469</f>
        <v>12.752699999999999</v>
      </c>
      <c r="S469" s="130">
        <v>0</v>
      </c>
      <c r="T469" s="131">
        <f>S469*H469</f>
        <v>0</v>
      </c>
      <c r="AR469" s="132" t="s">
        <v>131</v>
      </c>
      <c r="AT469" s="132" t="s">
        <v>126</v>
      </c>
      <c r="AU469" s="132" t="s">
        <v>74</v>
      </c>
      <c r="AY469" s="15" t="s">
        <v>124</v>
      </c>
      <c r="BE469" s="133">
        <f>IF(N469="základní",J469,0)</f>
        <v>28150</v>
      </c>
      <c r="BF469" s="133">
        <f>IF(N469="snížená",J469,0)</f>
        <v>0</v>
      </c>
      <c r="BG469" s="133">
        <f>IF(N469="zákl. přenesená",J469,0)</f>
        <v>0</v>
      </c>
      <c r="BH469" s="133">
        <f>IF(N469="sníž. přenesená",J469,0)</f>
        <v>0</v>
      </c>
      <c r="BI469" s="133">
        <f>IF(N469="nulová",J469,0)</f>
        <v>0</v>
      </c>
      <c r="BJ469" s="15" t="s">
        <v>72</v>
      </c>
      <c r="BK469" s="133">
        <f>ROUND(I469*H469,2)</f>
        <v>28150</v>
      </c>
      <c r="BL469" s="15" t="s">
        <v>131</v>
      </c>
      <c r="BM469" s="132" t="s">
        <v>862</v>
      </c>
    </row>
    <row r="470" spans="2:65" s="1" customFormat="1" ht="19.5">
      <c r="B470" s="27"/>
      <c r="D470" s="134" t="s">
        <v>133</v>
      </c>
      <c r="F470" s="135" t="s">
        <v>863</v>
      </c>
      <c r="L470" s="27"/>
      <c r="M470" s="136"/>
      <c r="T470" s="47"/>
      <c r="AT470" s="15" t="s">
        <v>133</v>
      </c>
      <c r="AU470" s="15" t="s">
        <v>74</v>
      </c>
    </row>
    <row r="471" spans="2:65" s="1" customFormat="1">
      <c r="B471" s="27"/>
      <c r="D471" s="137" t="s">
        <v>135</v>
      </c>
      <c r="F471" s="138" t="s">
        <v>864</v>
      </c>
      <c r="L471" s="27"/>
      <c r="M471" s="136"/>
      <c r="T471" s="47"/>
      <c r="AT471" s="15" t="s">
        <v>135</v>
      </c>
      <c r="AU471" s="15" t="s">
        <v>74</v>
      </c>
    </row>
    <row r="472" spans="2:65" s="1" customFormat="1" ht="24.2" customHeight="1">
      <c r="B472" s="121"/>
      <c r="C472" s="122" t="s">
        <v>865</v>
      </c>
      <c r="D472" s="122" t="s">
        <v>126</v>
      </c>
      <c r="E472" s="123" t="s">
        <v>866</v>
      </c>
      <c r="F472" s="124" t="s">
        <v>867</v>
      </c>
      <c r="G472" s="125" t="s">
        <v>240</v>
      </c>
      <c r="H472" s="126">
        <v>2</v>
      </c>
      <c r="I472" s="127">
        <v>630</v>
      </c>
      <c r="J472" s="127">
        <f>ROUND(I472*H472,2)</f>
        <v>1260</v>
      </c>
      <c r="K472" s="124" t="s">
        <v>130</v>
      </c>
      <c r="L472" s="27"/>
      <c r="M472" s="128" t="s">
        <v>3</v>
      </c>
      <c r="N472" s="129" t="s">
        <v>36</v>
      </c>
      <c r="O472" s="130">
        <v>0.63600000000000001</v>
      </c>
      <c r="P472" s="130">
        <f>O472*H472</f>
        <v>1.272</v>
      </c>
      <c r="Q472" s="130">
        <v>4.8579999999999998E-2</v>
      </c>
      <c r="R472" s="130">
        <f>Q472*H472</f>
        <v>9.7159999999999996E-2</v>
      </c>
      <c r="S472" s="130">
        <v>0</v>
      </c>
      <c r="T472" s="131">
        <f>S472*H472</f>
        <v>0</v>
      </c>
      <c r="AR472" s="132" t="s">
        <v>131</v>
      </c>
      <c r="AT472" s="132" t="s">
        <v>126</v>
      </c>
      <c r="AU472" s="132" t="s">
        <v>74</v>
      </c>
      <c r="AY472" s="15" t="s">
        <v>124</v>
      </c>
      <c r="BE472" s="133">
        <f>IF(N472="základní",J472,0)</f>
        <v>1260</v>
      </c>
      <c r="BF472" s="133">
        <f>IF(N472="snížená",J472,0)</f>
        <v>0</v>
      </c>
      <c r="BG472" s="133">
        <f>IF(N472="zákl. přenesená",J472,0)</f>
        <v>0</v>
      </c>
      <c r="BH472" s="133">
        <f>IF(N472="sníž. přenesená",J472,0)</f>
        <v>0</v>
      </c>
      <c r="BI472" s="133">
        <f>IF(N472="nulová",J472,0)</f>
        <v>0</v>
      </c>
      <c r="BJ472" s="15" t="s">
        <v>72</v>
      </c>
      <c r="BK472" s="133">
        <f>ROUND(I472*H472,2)</f>
        <v>1260</v>
      </c>
      <c r="BL472" s="15" t="s">
        <v>131</v>
      </c>
      <c r="BM472" s="132" t="s">
        <v>868</v>
      </c>
    </row>
    <row r="473" spans="2:65" s="1" customFormat="1" ht="19.5">
      <c r="B473" s="27"/>
      <c r="D473" s="134" t="s">
        <v>133</v>
      </c>
      <c r="F473" s="135" t="s">
        <v>869</v>
      </c>
      <c r="L473" s="27"/>
      <c r="M473" s="136"/>
      <c r="T473" s="47"/>
      <c r="AT473" s="15" t="s">
        <v>133</v>
      </c>
      <c r="AU473" s="15" t="s">
        <v>74</v>
      </c>
    </row>
    <row r="474" spans="2:65" s="1" customFormat="1">
      <c r="B474" s="27"/>
      <c r="D474" s="137" t="s">
        <v>135</v>
      </c>
      <c r="F474" s="138" t="s">
        <v>870</v>
      </c>
      <c r="L474" s="27"/>
      <c r="M474" s="136"/>
      <c r="T474" s="47"/>
      <c r="AT474" s="15" t="s">
        <v>135</v>
      </c>
      <c r="AU474" s="15" t="s">
        <v>74</v>
      </c>
    </row>
    <row r="475" spans="2:65" s="1" customFormat="1" ht="16.5" customHeight="1">
      <c r="B475" s="121"/>
      <c r="C475" s="122" t="s">
        <v>871</v>
      </c>
      <c r="D475" s="122" t="s">
        <v>126</v>
      </c>
      <c r="E475" s="123" t="s">
        <v>872</v>
      </c>
      <c r="F475" s="124" t="s">
        <v>873</v>
      </c>
      <c r="G475" s="125" t="s">
        <v>129</v>
      </c>
      <c r="H475" s="126">
        <v>5</v>
      </c>
      <c r="I475" s="127">
        <v>455</v>
      </c>
      <c r="J475" s="127">
        <f>ROUND(I475*H475,2)</f>
        <v>2275</v>
      </c>
      <c r="K475" s="124" t="s">
        <v>130</v>
      </c>
      <c r="L475" s="27"/>
      <c r="M475" s="128" t="s">
        <v>3</v>
      </c>
      <c r="N475" s="129" t="s">
        <v>36</v>
      </c>
      <c r="O475" s="130">
        <v>0.27400000000000002</v>
      </c>
      <c r="P475" s="130">
        <f>O475*H475</f>
        <v>1.37</v>
      </c>
      <c r="Q475" s="130">
        <v>2.64E-3</v>
      </c>
      <c r="R475" s="130">
        <f>Q475*H475</f>
        <v>1.32E-2</v>
      </c>
      <c r="S475" s="130">
        <v>0</v>
      </c>
      <c r="T475" s="131">
        <f>S475*H475</f>
        <v>0</v>
      </c>
      <c r="AR475" s="132" t="s">
        <v>131</v>
      </c>
      <c r="AT475" s="132" t="s">
        <v>126</v>
      </c>
      <c r="AU475" s="132" t="s">
        <v>74</v>
      </c>
      <c r="AY475" s="15" t="s">
        <v>124</v>
      </c>
      <c r="BE475" s="133">
        <f>IF(N475="základní",J475,0)</f>
        <v>2275</v>
      </c>
      <c r="BF475" s="133">
        <f>IF(N475="snížená",J475,0)</f>
        <v>0</v>
      </c>
      <c r="BG475" s="133">
        <f>IF(N475="zákl. přenesená",J475,0)</f>
        <v>0</v>
      </c>
      <c r="BH475" s="133">
        <f>IF(N475="sníž. přenesená",J475,0)</f>
        <v>0</v>
      </c>
      <c r="BI475" s="133">
        <f>IF(N475="nulová",J475,0)</f>
        <v>0</v>
      </c>
      <c r="BJ475" s="15" t="s">
        <v>72</v>
      </c>
      <c r="BK475" s="133">
        <f>ROUND(I475*H475,2)</f>
        <v>2275</v>
      </c>
      <c r="BL475" s="15" t="s">
        <v>131</v>
      </c>
      <c r="BM475" s="132" t="s">
        <v>874</v>
      </c>
    </row>
    <row r="476" spans="2:65" s="1" customFormat="1">
      <c r="B476" s="27"/>
      <c r="D476" s="134" t="s">
        <v>133</v>
      </c>
      <c r="F476" s="135" t="s">
        <v>875</v>
      </c>
      <c r="L476" s="27"/>
      <c r="M476" s="136"/>
      <c r="T476" s="47"/>
      <c r="AT476" s="15" t="s">
        <v>133</v>
      </c>
      <c r="AU476" s="15" t="s">
        <v>74</v>
      </c>
    </row>
    <row r="477" spans="2:65" s="1" customFormat="1">
      <c r="B477" s="27"/>
      <c r="D477" s="137" t="s">
        <v>135</v>
      </c>
      <c r="F477" s="138" t="s">
        <v>876</v>
      </c>
      <c r="L477" s="27"/>
      <c r="M477" s="136"/>
      <c r="T477" s="47"/>
      <c r="AT477" s="15" t="s">
        <v>135</v>
      </c>
      <c r="AU477" s="15" t="s">
        <v>74</v>
      </c>
    </row>
    <row r="478" spans="2:65" s="1" customFormat="1" ht="16.5" customHeight="1">
      <c r="B478" s="121"/>
      <c r="C478" s="122" t="s">
        <v>877</v>
      </c>
      <c r="D478" s="122" t="s">
        <v>126</v>
      </c>
      <c r="E478" s="123" t="s">
        <v>878</v>
      </c>
      <c r="F478" s="124" t="s">
        <v>879</v>
      </c>
      <c r="G478" s="125" t="s">
        <v>129</v>
      </c>
      <c r="H478" s="126">
        <v>5</v>
      </c>
      <c r="I478" s="127">
        <v>83.5</v>
      </c>
      <c r="J478" s="127">
        <f>ROUND(I478*H478,2)</f>
        <v>417.5</v>
      </c>
      <c r="K478" s="124" t="s">
        <v>130</v>
      </c>
      <c r="L478" s="27"/>
      <c r="M478" s="128" t="s">
        <v>3</v>
      </c>
      <c r="N478" s="129" t="s">
        <v>36</v>
      </c>
      <c r="O478" s="130">
        <v>9.1999999999999998E-2</v>
      </c>
      <c r="P478" s="130">
        <f>O478*H478</f>
        <v>0.45999999999999996</v>
      </c>
      <c r="Q478" s="130">
        <v>0</v>
      </c>
      <c r="R478" s="130">
        <f>Q478*H478</f>
        <v>0</v>
      </c>
      <c r="S478" s="130">
        <v>0</v>
      </c>
      <c r="T478" s="131">
        <f>S478*H478</f>
        <v>0</v>
      </c>
      <c r="AR478" s="132" t="s">
        <v>131</v>
      </c>
      <c r="AT478" s="132" t="s">
        <v>126</v>
      </c>
      <c r="AU478" s="132" t="s">
        <v>74</v>
      </c>
      <c r="AY478" s="15" t="s">
        <v>124</v>
      </c>
      <c r="BE478" s="133">
        <f>IF(N478="základní",J478,0)</f>
        <v>417.5</v>
      </c>
      <c r="BF478" s="133">
        <f>IF(N478="snížená",J478,0)</f>
        <v>0</v>
      </c>
      <c r="BG478" s="133">
        <f>IF(N478="zákl. přenesená",J478,0)</f>
        <v>0</v>
      </c>
      <c r="BH478" s="133">
        <f>IF(N478="sníž. přenesená",J478,0)</f>
        <v>0</v>
      </c>
      <c r="BI478" s="133">
        <f>IF(N478="nulová",J478,0)</f>
        <v>0</v>
      </c>
      <c r="BJ478" s="15" t="s">
        <v>72</v>
      </c>
      <c r="BK478" s="133">
        <f>ROUND(I478*H478,2)</f>
        <v>417.5</v>
      </c>
      <c r="BL478" s="15" t="s">
        <v>131</v>
      </c>
      <c r="BM478" s="132" t="s">
        <v>880</v>
      </c>
    </row>
    <row r="479" spans="2:65" s="1" customFormat="1">
      <c r="B479" s="27"/>
      <c r="D479" s="134" t="s">
        <v>133</v>
      </c>
      <c r="F479" s="135" t="s">
        <v>881</v>
      </c>
      <c r="L479" s="27"/>
      <c r="M479" s="136"/>
      <c r="T479" s="47"/>
      <c r="AT479" s="15" t="s">
        <v>133</v>
      </c>
      <c r="AU479" s="15" t="s">
        <v>74</v>
      </c>
    </row>
    <row r="480" spans="2:65" s="1" customFormat="1">
      <c r="B480" s="27"/>
      <c r="D480" s="137" t="s">
        <v>135</v>
      </c>
      <c r="F480" s="138" t="s">
        <v>882</v>
      </c>
      <c r="L480" s="27"/>
      <c r="M480" s="136"/>
      <c r="T480" s="47"/>
      <c r="AT480" s="15" t="s">
        <v>135</v>
      </c>
      <c r="AU480" s="15" t="s">
        <v>74</v>
      </c>
    </row>
    <row r="481" spans="2:65" s="1" customFormat="1" ht="24.2" customHeight="1">
      <c r="B481" s="121"/>
      <c r="C481" s="122" t="s">
        <v>883</v>
      </c>
      <c r="D481" s="122" t="s">
        <v>126</v>
      </c>
      <c r="E481" s="123" t="s">
        <v>884</v>
      </c>
      <c r="F481" s="124" t="s">
        <v>885</v>
      </c>
      <c r="G481" s="125" t="s">
        <v>346</v>
      </c>
      <c r="H481" s="126">
        <v>0.8</v>
      </c>
      <c r="I481" s="127">
        <v>53500</v>
      </c>
      <c r="J481" s="127">
        <f>ROUND(I481*H481,2)</f>
        <v>42800</v>
      </c>
      <c r="K481" s="124" t="s">
        <v>130</v>
      </c>
      <c r="L481" s="27"/>
      <c r="M481" s="128" t="s">
        <v>3</v>
      </c>
      <c r="N481" s="129" t="s">
        <v>36</v>
      </c>
      <c r="O481" s="130">
        <v>32.496000000000002</v>
      </c>
      <c r="P481" s="130">
        <f>O481*H481</f>
        <v>25.996800000000004</v>
      </c>
      <c r="Q481" s="130">
        <v>1.0383</v>
      </c>
      <c r="R481" s="130">
        <f>Q481*H481</f>
        <v>0.83064000000000004</v>
      </c>
      <c r="S481" s="130">
        <v>0</v>
      </c>
      <c r="T481" s="131">
        <f>S481*H481</f>
        <v>0</v>
      </c>
      <c r="AR481" s="132" t="s">
        <v>131</v>
      </c>
      <c r="AT481" s="132" t="s">
        <v>126</v>
      </c>
      <c r="AU481" s="132" t="s">
        <v>74</v>
      </c>
      <c r="AY481" s="15" t="s">
        <v>124</v>
      </c>
      <c r="BE481" s="133">
        <f>IF(N481="základní",J481,0)</f>
        <v>42800</v>
      </c>
      <c r="BF481" s="133">
        <f>IF(N481="snížená",J481,0)</f>
        <v>0</v>
      </c>
      <c r="BG481" s="133">
        <f>IF(N481="zákl. přenesená",J481,0)</f>
        <v>0</v>
      </c>
      <c r="BH481" s="133">
        <f>IF(N481="sníž. přenesená",J481,0)</f>
        <v>0</v>
      </c>
      <c r="BI481" s="133">
        <f>IF(N481="nulová",J481,0)</f>
        <v>0</v>
      </c>
      <c r="BJ481" s="15" t="s">
        <v>72</v>
      </c>
      <c r="BK481" s="133">
        <f>ROUND(I481*H481,2)</f>
        <v>42800</v>
      </c>
      <c r="BL481" s="15" t="s">
        <v>131</v>
      </c>
      <c r="BM481" s="132" t="s">
        <v>886</v>
      </c>
    </row>
    <row r="482" spans="2:65" s="1" customFormat="1" ht="19.5">
      <c r="B482" s="27"/>
      <c r="D482" s="134" t="s">
        <v>133</v>
      </c>
      <c r="F482" s="135" t="s">
        <v>887</v>
      </c>
      <c r="L482" s="27"/>
      <c r="M482" s="136"/>
      <c r="T482" s="47"/>
      <c r="AT482" s="15" t="s">
        <v>133</v>
      </c>
      <c r="AU482" s="15" t="s">
        <v>74</v>
      </c>
    </row>
    <row r="483" spans="2:65" s="1" customFormat="1">
      <c r="B483" s="27"/>
      <c r="D483" s="137" t="s">
        <v>135</v>
      </c>
      <c r="F483" s="138" t="s">
        <v>888</v>
      </c>
      <c r="L483" s="27"/>
      <c r="M483" s="136"/>
      <c r="T483" s="47"/>
      <c r="AT483" s="15" t="s">
        <v>135</v>
      </c>
      <c r="AU483" s="15" t="s">
        <v>74</v>
      </c>
    </row>
    <row r="484" spans="2:65" s="1" customFormat="1" ht="24.2" customHeight="1">
      <c r="B484" s="121"/>
      <c r="C484" s="122" t="s">
        <v>889</v>
      </c>
      <c r="D484" s="122" t="s">
        <v>126</v>
      </c>
      <c r="E484" s="123" t="s">
        <v>890</v>
      </c>
      <c r="F484" s="124" t="s">
        <v>891</v>
      </c>
      <c r="G484" s="125" t="s">
        <v>346</v>
      </c>
      <c r="H484" s="126">
        <v>0.1</v>
      </c>
      <c r="I484" s="127">
        <v>34400</v>
      </c>
      <c r="J484" s="127">
        <f>ROUND(I484*H484,2)</f>
        <v>3440</v>
      </c>
      <c r="K484" s="124" t="s">
        <v>130</v>
      </c>
      <c r="L484" s="27"/>
      <c r="M484" s="128" t="s">
        <v>3</v>
      </c>
      <c r="N484" s="129" t="s">
        <v>36</v>
      </c>
      <c r="O484" s="130">
        <v>13.507999999999999</v>
      </c>
      <c r="P484" s="130">
        <f>O484*H484</f>
        <v>1.3508</v>
      </c>
      <c r="Q484" s="130">
        <v>1.0597399999999999</v>
      </c>
      <c r="R484" s="130">
        <f>Q484*H484</f>
        <v>0.105974</v>
      </c>
      <c r="S484" s="130">
        <v>0</v>
      </c>
      <c r="T484" s="131">
        <f>S484*H484</f>
        <v>0</v>
      </c>
      <c r="AR484" s="132" t="s">
        <v>131</v>
      </c>
      <c r="AT484" s="132" t="s">
        <v>126</v>
      </c>
      <c r="AU484" s="132" t="s">
        <v>74</v>
      </c>
      <c r="AY484" s="15" t="s">
        <v>124</v>
      </c>
      <c r="BE484" s="133">
        <f>IF(N484="základní",J484,0)</f>
        <v>3440</v>
      </c>
      <c r="BF484" s="133">
        <f>IF(N484="snížená",J484,0)</f>
        <v>0</v>
      </c>
      <c r="BG484" s="133">
        <f>IF(N484="zákl. přenesená",J484,0)</f>
        <v>0</v>
      </c>
      <c r="BH484" s="133">
        <f>IF(N484="sníž. přenesená",J484,0)</f>
        <v>0</v>
      </c>
      <c r="BI484" s="133">
        <f>IF(N484="nulová",J484,0)</f>
        <v>0</v>
      </c>
      <c r="BJ484" s="15" t="s">
        <v>72</v>
      </c>
      <c r="BK484" s="133">
        <f>ROUND(I484*H484,2)</f>
        <v>3440</v>
      </c>
      <c r="BL484" s="15" t="s">
        <v>131</v>
      </c>
      <c r="BM484" s="132" t="s">
        <v>892</v>
      </c>
    </row>
    <row r="485" spans="2:65" s="1" customFormat="1" ht="19.5">
      <c r="B485" s="27"/>
      <c r="D485" s="134" t="s">
        <v>133</v>
      </c>
      <c r="F485" s="135" t="s">
        <v>893</v>
      </c>
      <c r="L485" s="27"/>
      <c r="M485" s="136"/>
      <c r="T485" s="47"/>
      <c r="AT485" s="15" t="s">
        <v>133</v>
      </c>
      <c r="AU485" s="15" t="s">
        <v>74</v>
      </c>
    </row>
    <row r="486" spans="2:65" s="1" customFormat="1">
      <c r="B486" s="27"/>
      <c r="D486" s="137" t="s">
        <v>135</v>
      </c>
      <c r="F486" s="138" t="s">
        <v>894</v>
      </c>
      <c r="L486" s="27"/>
      <c r="M486" s="136"/>
      <c r="T486" s="47"/>
      <c r="AT486" s="15" t="s">
        <v>135</v>
      </c>
      <c r="AU486" s="15" t="s">
        <v>74</v>
      </c>
    </row>
    <row r="487" spans="2:65" s="1" customFormat="1" ht="33" customHeight="1">
      <c r="B487" s="121"/>
      <c r="C487" s="122" t="s">
        <v>895</v>
      </c>
      <c r="D487" s="122" t="s">
        <v>126</v>
      </c>
      <c r="E487" s="123" t="s">
        <v>896</v>
      </c>
      <c r="F487" s="124" t="s">
        <v>897</v>
      </c>
      <c r="G487" s="125" t="s">
        <v>240</v>
      </c>
      <c r="H487" s="126">
        <v>0.3</v>
      </c>
      <c r="I487" s="127">
        <v>7020</v>
      </c>
      <c r="J487" s="127">
        <f>ROUND(I487*H487,2)</f>
        <v>2106</v>
      </c>
      <c r="K487" s="124" t="s">
        <v>130</v>
      </c>
      <c r="L487" s="27"/>
      <c r="M487" s="128" t="s">
        <v>3</v>
      </c>
      <c r="N487" s="129" t="s">
        <v>36</v>
      </c>
      <c r="O487" s="130">
        <v>6.75</v>
      </c>
      <c r="P487" s="130">
        <f>O487*H487</f>
        <v>2.0249999999999999</v>
      </c>
      <c r="Q487" s="130">
        <v>2.5018699999999998</v>
      </c>
      <c r="R487" s="130">
        <f>Q487*H487</f>
        <v>0.75056099999999992</v>
      </c>
      <c r="S487" s="130">
        <v>0</v>
      </c>
      <c r="T487" s="131">
        <f>S487*H487</f>
        <v>0</v>
      </c>
      <c r="AR487" s="132" t="s">
        <v>131</v>
      </c>
      <c r="AT487" s="132" t="s">
        <v>126</v>
      </c>
      <c r="AU487" s="132" t="s">
        <v>74</v>
      </c>
      <c r="AY487" s="15" t="s">
        <v>124</v>
      </c>
      <c r="BE487" s="133">
        <f>IF(N487="základní",J487,0)</f>
        <v>2106</v>
      </c>
      <c r="BF487" s="133">
        <f>IF(N487="snížená",J487,0)</f>
        <v>0</v>
      </c>
      <c r="BG487" s="133">
        <f>IF(N487="zákl. přenesená",J487,0)</f>
        <v>0</v>
      </c>
      <c r="BH487" s="133">
        <f>IF(N487="sníž. přenesená",J487,0)</f>
        <v>0</v>
      </c>
      <c r="BI487" s="133">
        <f>IF(N487="nulová",J487,0)</f>
        <v>0</v>
      </c>
      <c r="BJ487" s="15" t="s">
        <v>72</v>
      </c>
      <c r="BK487" s="133">
        <f>ROUND(I487*H487,2)</f>
        <v>2106</v>
      </c>
      <c r="BL487" s="15" t="s">
        <v>131</v>
      </c>
      <c r="BM487" s="132" t="s">
        <v>898</v>
      </c>
    </row>
    <row r="488" spans="2:65" s="1" customFormat="1" ht="19.5">
      <c r="B488" s="27"/>
      <c r="D488" s="134" t="s">
        <v>133</v>
      </c>
      <c r="F488" s="135" t="s">
        <v>899</v>
      </c>
      <c r="L488" s="27"/>
      <c r="M488" s="136"/>
      <c r="T488" s="47"/>
      <c r="AT488" s="15" t="s">
        <v>133</v>
      </c>
      <c r="AU488" s="15" t="s">
        <v>74</v>
      </c>
    </row>
    <row r="489" spans="2:65" s="1" customFormat="1">
      <c r="B489" s="27"/>
      <c r="D489" s="137" t="s">
        <v>135</v>
      </c>
      <c r="F489" s="138" t="s">
        <v>900</v>
      </c>
      <c r="L489" s="27"/>
      <c r="M489" s="136"/>
      <c r="T489" s="47"/>
      <c r="AT489" s="15" t="s">
        <v>135</v>
      </c>
      <c r="AU489" s="15" t="s">
        <v>74</v>
      </c>
    </row>
    <row r="490" spans="2:65" s="1" customFormat="1" ht="24.2" customHeight="1">
      <c r="B490" s="121"/>
      <c r="C490" s="122" t="s">
        <v>901</v>
      </c>
      <c r="D490" s="122" t="s">
        <v>126</v>
      </c>
      <c r="E490" s="123" t="s">
        <v>902</v>
      </c>
      <c r="F490" s="124" t="s">
        <v>903</v>
      </c>
      <c r="G490" s="125" t="s">
        <v>265</v>
      </c>
      <c r="H490" s="126">
        <v>20</v>
      </c>
      <c r="I490" s="127">
        <v>2660</v>
      </c>
      <c r="J490" s="127">
        <f>ROUND(I490*H490,2)</f>
        <v>53200</v>
      </c>
      <c r="K490" s="124" t="s">
        <v>130</v>
      </c>
      <c r="L490" s="27"/>
      <c r="M490" s="128" t="s">
        <v>3</v>
      </c>
      <c r="N490" s="129" t="s">
        <v>36</v>
      </c>
      <c r="O490" s="130">
        <v>3.3530000000000002</v>
      </c>
      <c r="P490" s="130">
        <f>O490*H490</f>
        <v>67.06</v>
      </c>
      <c r="Q490" s="130">
        <v>6.0000000000000002E-5</v>
      </c>
      <c r="R490" s="130">
        <f>Q490*H490</f>
        <v>1.2000000000000001E-3</v>
      </c>
      <c r="S490" s="130">
        <v>0</v>
      </c>
      <c r="T490" s="131">
        <f>S490*H490</f>
        <v>0</v>
      </c>
      <c r="AR490" s="132" t="s">
        <v>131</v>
      </c>
      <c r="AT490" s="132" t="s">
        <v>126</v>
      </c>
      <c r="AU490" s="132" t="s">
        <v>74</v>
      </c>
      <c r="AY490" s="15" t="s">
        <v>124</v>
      </c>
      <c r="BE490" s="133">
        <f>IF(N490="základní",J490,0)</f>
        <v>53200</v>
      </c>
      <c r="BF490" s="133">
        <f>IF(N490="snížená",J490,0)</f>
        <v>0</v>
      </c>
      <c r="BG490" s="133">
        <f>IF(N490="zákl. přenesená",J490,0)</f>
        <v>0</v>
      </c>
      <c r="BH490" s="133">
        <f>IF(N490="sníž. přenesená",J490,0)</f>
        <v>0</v>
      </c>
      <c r="BI490" s="133">
        <f>IF(N490="nulová",J490,0)</f>
        <v>0</v>
      </c>
      <c r="BJ490" s="15" t="s">
        <v>72</v>
      </c>
      <c r="BK490" s="133">
        <f>ROUND(I490*H490,2)</f>
        <v>53200</v>
      </c>
      <c r="BL490" s="15" t="s">
        <v>131</v>
      </c>
      <c r="BM490" s="132" t="s">
        <v>904</v>
      </c>
    </row>
    <row r="491" spans="2:65" s="1" customFormat="1">
      <c r="B491" s="27"/>
      <c r="D491" s="134" t="s">
        <v>133</v>
      </c>
      <c r="F491" s="135" t="s">
        <v>905</v>
      </c>
      <c r="L491" s="27"/>
      <c r="M491" s="136"/>
      <c r="T491" s="47"/>
      <c r="AT491" s="15" t="s">
        <v>133</v>
      </c>
      <c r="AU491" s="15" t="s">
        <v>74</v>
      </c>
    </row>
    <row r="492" spans="2:65" s="1" customFormat="1">
      <c r="B492" s="27"/>
      <c r="D492" s="137" t="s">
        <v>135</v>
      </c>
      <c r="F492" s="138" t="s">
        <v>906</v>
      </c>
      <c r="L492" s="27"/>
      <c r="M492" s="136"/>
      <c r="T492" s="47"/>
      <c r="AT492" s="15" t="s">
        <v>135</v>
      </c>
      <c r="AU492" s="15" t="s">
        <v>74</v>
      </c>
    </row>
    <row r="493" spans="2:65" s="1" customFormat="1" ht="24.2" customHeight="1">
      <c r="B493" s="121"/>
      <c r="C493" s="139" t="s">
        <v>907</v>
      </c>
      <c r="D493" s="139" t="s">
        <v>343</v>
      </c>
      <c r="E493" s="140" t="s">
        <v>908</v>
      </c>
      <c r="F493" s="141" t="s">
        <v>909</v>
      </c>
      <c r="G493" s="142" t="s">
        <v>346</v>
      </c>
      <c r="H493" s="143">
        <v>2</v>
      </c>
      <c r="I493" s="144">
        <v>5200</v>
      </c>
      <c r="J493" s="144">
        <f>ROUND(I493*H493,2)</f>
        <v>10400</v>
      </c>
      <c r="K493" s="141" t="s">
        <v>130</v>
      </c>
      <c r="L493" s="145"/>
      <c r="M493" s="146" t="s">
        <v>3</v>
      </c>
      <c r="N493" s="147" t="s">
        <v>36</v>
      </c>
      <c r="O493" s="130">
        <v>0</v>
      </c>
      <c r="P493" s="130">
        <f>O493*H493</f>
        <v>0</v>
      </c>
      <c r="Q493" s="130">
        <v>1</v>
      </c>
      <c r="R493" s="130">
        <f>Q493*H493</f>
        <v>2</v>
      </c>
      <c r="S493" s="130">
        <v>0</v>
      </c>
      <c r="T493" s="131">
        <f>S493*H493</f>
        <v>0</v>
      </c>
      <c r="AR493" s="132" t="s">
        <v>172</v>
      </c>
      <c r="AT493" s="132" t="s">
        <v>343</v>
      </c>
      <c r="AU493" s="132" t="s">
        <v>74</v>
      </c>
      <c r="AY493" s="15" t="s">
        <v>124</v>
      </c>
      <c r="BE493" s="133">
        <f>IF(N493="základní",J493,0)</f>
        <v>10400</v>
      </c>
      <c r="BF493" s="133">
        <f>IF(N493="snížená",J493,0)</f>
        <v>0</v>
      </c>
      <c r="BG493" s="133">
        <f>IF(N493="zákl. přenesená",J493,0)</f>
        <v>0</v>
      </c>
      <c r="BH493" s="133">
        <f>IF(N493="sníž. přenesená",J493,0)</f>
        <v>0</v>
      </c>
      <c r="BI493" s="133">
        <f>IF(N493="nulová",J493,0)</f>
        <v>0</v>
      </c>
      <c r="BJ493" s="15" t="s">
        <v>72</v>
      </c>
      <c r="BK493" s="133">
        <f>ROUND(I493*H493,2)</f>
        <v>10400</v>
      </c>
      <c r="BL493" s="15" t="s">
        <v>131</v>
      </c>
      <c r="BM493" s="132" t="s">
        <v>910</v>
      </c>
    </row>
    <row r="494" spans="2:65" s="1" customFormat="1" ht="19.5">
      <c r="B494" s="27"/>
      <c r="D494" s="134" t="s">
        <v>133</v>
      </c>
      <c r="F494" s="135" t="s">
        <v>909</v>
      </c>
      <c r="L494" s="27"/>
      <c r="M494" s="136"/>
      <c r="T494" s="47"/>
      <c r="AT494" s="15" t="s">
        <v>133</v>
      </c>
      <c r="AU494" s="15" t="s">
        <v>74</v>
      </c>
    </row>
    <row r="495" spans="2:65" s="1" customFormat="1" ht="24.2" customHeight="1">
      <c r="B495" s="121"/>
      <c r="C495" s="122" t="s">
        <v>911</v>
      </c>
      <c r="D495" s="122" t="s">
        <v>126</v>
      </c>
      <c r="E495" s="123" t="s">
        <v>912</v>
      </c>
      <c r="F495" s="124" t="s">
        <v>913</v>
      </c>
      <c r="G495" s="125" t="s">
        <v>265</v>
      </c>
      <c r="H495" s="126">
        <v>10</v>
      </c>
      <c r="I495" s="127">
        <v>2860</v>
      </c>
      <c r="J495" s="127">
        <f>ROUND(I495*H495,2)</f>
        <v>28600</v>
      </c>
      <c r="K495" s="124" t="s">
        <v>130</v>
      </c>
      <c r="L495" s="27"/>
      <c r="M495" s="128" t="s">
        <v>3</v>
      </c>
      <c r="N495" s="129" t="s">
        <v>36</v>
      </c>
      <c r="O495" s="130">
        <v>3.6030000000000002</v>
      </c>
      <c r="P495" s="130">
        <f>O495*H495</f>
        <v>36.03</v>
      </c>
      <c r="Q495" s="130">
        <v>6.0000000000000002E-5</v>
      </c>
      <c r="R495" s="130">
        <f>Q495*H495</f>
        <v>6.0000000000000006E-4</v>
      </c>
      <c r="S495" s="130">
        <v>0</v>
      </c>
      <c r="T495" s="131">
        <f>S495*H495</f>
        <v>0</v>
      </c>
      <c r="AR495" s="132" t="s">
        <v>131</v>
      </c>
      <c r="AT495" s="132" t="s">
        <v>126</v>
      </c>
      <c r="AU495" s="132" t="s">
        <v>74</v>
      </c>
      <c r="AY495" s="15" t="s">
        <v>124</v>
      </c>
      <c r="BE495" s="133">
        <f>IF(N495="základní",J495,0)</f>
        <v>28600</v>
      </c>
      <c r="BF495" s="133">
        <f>IF(N495="snížená",J495,0)</f>
        <v>0</v>
      </c>
      <c r="BG495" s="133">
        <f>IF(N495="zákl. přenesená",J495,0)</f>
        <v>0</v>
      </c>
      <c r="BH495" s="133">
        <f>IF(N495="sníž. přenesená",J495,0)</f>
        <v>0</v>
      </c>
      <c r="BI495" s="133">
        <f>IF(N495="nulová",J495,0)</f>
        <v>0</v>
      </c>
      <c r="BJ495" s="15" t="s">
        <v>72</v>
      </c>
      <c r="BK495" s="133">
        <f>ROUND(I495*H495,2)</f>
        <v>28600</v>
      </c>
      <c r="BL495" s="15" t="s">
        <v>131</v>
      </c>
      <c r="BM495" s="132" t="s">
        <v>914</v>
      </c>
    </row>
    <row r="496" spans="2:65" s="1" customFormat="1">
      <c r="B496" s="27"/>
      <c r="D496" s="134" t="s">
        <v>133</v>
      </c>
      <c r="F496" s="135" t="s">
        <v>915</v>
      </c>
      <c r="L496" s="27"/>
      <c r="M496" s="136"/>
      <c r="T496" s="47"/>
      <c r="AT496" s="15" t="s">
        <v>133</v>
      </c>
      <c r="AU496" s="15" t="s">
        <v>74</v>
      </c>
    </row>
    <row r="497" spans="2:65" s="1" customFormat="1">
      <c r="B497" s="27"/>
      <c r="D497" s="137" t="s">
        <v>135</v>
      </c>
      <c r="F497" s="138" t="s">
        <v>916</v>
      </c>
      <c r="L497" s="27"/>
      <c r="M497" s="136"/>
      <c r="T497" s="47"/>
      <c r="AT497" s="15" t="s">
        <v>135</v>
      </c>
      <c r="AU497" s="15" t="s">
        <v>74</v>
      </c>
    </row>
    <row r="498" spans="2:65" s="1" customFormat="1" ht="24.2" customHeight="1">
      <c r="B498" s="121"/>
      <c r="C498" s="122" t="s">
        <v>917</v>
      </c>
      <c r="D498" s="122" t="s">
        <v>126</v>
      </c>
      <c r="E498" s="123" t="s">
        <v>918</v>
      </c>
      <c r="F498" s="124" t="s">
        <v>919</v>
      </c>
      <c r="G498" s="125" t="s">
        <v>240</v>
      </c>
      <c r="H498" s="126">
        <v>10</v>
      </c>
      <c r="I498" s="127">
        <v>1440</v>
      </c>
      <c r="J498" s="127">
        <f>ROUND(I498*H498,2)</f>
        <v>14400</v>
      </c>
      <c r="K498" s="124" t="s">
        <v>130</v>
      </c>
      <c r="L498" s="27"/>
      <c r="M498" s="128" t="s">
        <v>3</v>
      </c>
      <c r="N498" s="129" t="s">
        <v>36</v>
      </c>
      <c r="O498" s="130">
        <v>0.185</v>
      </c>
      <c r="P498" s="130">
        <f>O498*H498</f>
        <v>1.85</v>
      </c>
      <c r="Q498" s="130">
        <v>1.9312499999999999</v>
      </c>
      <c r="R498" s="130">
        <f>Q498*H498</f>
        <v>19.3125</v>
      </c>
      <c r="S498" s="130">
        <v>0</v>
      </c>
      <c r="T498" s="131">
        <f>S498*H498</f>
        <v>0</v>
      </c>
      <c r="AR498" s="132" t="s">
        <v>131</v>
      </c>
      <c r="AT498" s="132" t="s">
        <v>126</v>
      </c>
      <c r="AU498" s="132" t="s">
        <v>74</v>
      </c>
      <c r="AY498" s="15" t="s">
        <v>124</v>
      </c>
      <c r="BE498" s="133">
        <f>IF(N498="základní",J498,0)</f>
        <v>14400</v>
      </c>
      <c r="BF498" s="133">
        <f>IF(N498="snížená",J498,0)</f>
        <v>0</v>
      </c>
      <c r="BG498" s="133">
        <f>IF(N498="zákl. přenesená",J498,0)</f>
        <v>0</v>
      </c>
      <c r="BH498" s="133">
        <f>IF(N498="sníž. přenesená",J498,0)</f>
        <v>0</v>
      </c>
      <c r="BI498" s="133">
        <f>IF(N498="nulová",J498,0)</f>
        <v>0</v>
      </c>
      <c r="BJ498" s="15" t="s">
        <v>72</v>
      </c>
      <c r="BK498" s="133">
        <f>ROUND(I498*H498,2)</f>
        <v>14400</v>
      </c>
      <c r="BL498" s="15" t="s">
        <v>131</v>
      </c>
      <c r="BM498" s="132" t="s">
        <v>920</v>
      </c>
    </row>
    <row r="499" spans="2:65" s="1" customFormat="1" ht="19.5">
      <c r="B499" s="27"/>
      <c r="D499" s="134" t="s">
        <v>133</v>
      </c>
      <c r="F499" s="135" t="s">
        <v>921</v>
      </c>
      <c r="L499" s="27"/>
      <c r="M499" s="136"/>
      <c r="T499" s="47"/>
      <c r="AT499" s="15" t="s">
        <v>133</v>
      </c>
      <c r="AU499" s="15" t="s">
        <v>74</v>
      </c>
    </row>
    <row r="500" spans="2:65" s="1" customFormat="1">
      <c r="B500" s="27"/>
      <c r="D500" s="137" t="s">
        <v>135</v>
      </c>
      <c r="F500" s="138" t="s">
        <v>922</v>
      </c>
      <c r="L500" s="27"/>
      <c r="M500" s="136"/>
      <c r="T500" s="47"/>
      <c r="AT500" s="15" t="s">
        <v>135</v>
      </c>
      <c r="AU500" s="15" t="s">
        <v>74</v>
      </c>
    </row>
    <row r="501" spans="2:65" s="1" customFormat="1" ht="24.2" customHeight="1">
      <c r="B501" s="121"/>
      <c r="C501" s="122" t="s">
        <v>923</v>
      </c>
      <c r="D501" s="122" t="s">
        <v>126</v>
      </c>
      <c r="E501" s="123" t="s">
        <v>924</v>
      </c>
      <c r="F501" s="124" t="s">
        <v>925</v>
      </c>
      <c r="G501" s="125" t="s">
        <v>129</v>
      </c>
      <c r="H501" s="126">
        <v>20</v>
      </c>
      <c r="I501" s="127">
        <v>108</v>
      </c>
      <c r="J501" s="127">
        <f>ROUND(I501*H501,2)</f>
        <v>2160</v>
      </c>
      <c r="K501" s="124" t="s">
        <v>130</v>
      </c>
      <c r="L501" s="27"/>
      <c r="M501" s="128" t="s">
        <v>3</v>
      </c>
      <c r="N501" s="129" t="s">
        <v>36</v>
      </c>
      <c r="O501" s="130">
        <v>0.121</v>
      </c>
      <c r="P501" s="130">
        <f>O501*H501</f>
        <v>2.42</v>
      </c>
      <c r="Q501" s="130">
        <v>0.108</v>
      </c>
      <c r="R501" s="130">
        <f>Q501*H501</f>
        <v>2.16</v>
      </c>
      <c r="S501" s="130">
        <v>0</v>
      </c>
      <c r="T501" s="131">
        <f>S501*H501</f>
        <v>0</v>
      </c>
      <c r="AR501" s="132" t="s">
        <v>131</v>
      </c>
      <c r="AT501" s="132" t="s">
        <v>126</v>
      </c>
      <c r="AU501" s="132" t="s">
        <v>74</v>
      </c>
      <c r="AY501" s="15" t="s">
        <v>124</v>
      </c>
      <c r="BE501" s="133">
        <f>IF(N501="základní",J501,0)</f>
        <v>2160</v>
      </c>
      <c r="BF501" s="133">
        <f>IF(N501="snížená",J501,0)</f>
        <v>0</v>
      </c>
      <c r="BG501" s="133">
        <f>IF(N501="zákl. přenesená",J501,0)</f>
        <v>0</v>
      </c>
      <c r="BH501" s="133">
        <f>IF(N501="sníž. přenesená",J501,0)</f>
        <v>0</v>
      </c>
      <c r="BI501" s="133">
        <f>IF(N501="nulová",J501,0)</f>
        <v>0</v>
      </c>
      <c r="BJ501" s="15" t="s">
        <v>72</v>
      </c>
      <c r="BK501" s="133">
        <f>ROUND(I501*H501,2)</f>
        <v>2160</v>
      </c>
      <c r="BL501" s="15" t="s">
        <v>131</v>
      </c>
      <c r="BM501" s="132" t="s">
        <v>926</v>
      </c>
    </row>
    <row r="502" spans="2:65" s="1" customFormat="1" ht="19.5">
      <c r="B502" s="27"/>
      <c r="D502" s="134" t="s">
        <v>133</v>
      </c>
      <c r="F502" s="135" t="s">
        <v>927</v>
      </c>
      <c r="L502" s="27"/>
      <c r="M502" s="136"/>
      <c r="T502" s="47"/>
      <c r="AT502" s="15" t="s">
        <v>133</v>
      </c>
      <c r="AU502" s="15" t="s">
        <v>74</v>
      </c>
    </row>
    <row r="503" spans="2:65" s="1" customFormat="1">
      <c r="B503" s="27"/>
      <c r="D503" s="137" t="s">
        <v>135</v>
      </c>
      <c r="F503" s="138" t="s">
        <v>928</v>
      </c>
      <c r="L503" s="27"/>
      <c r="M503" s="136"/>
      <c r="T503" s="47"/>
      <c r="AT503" s="15" t="s">
        <v>135</v>
      </c>
      <c r="AU503" s="15" t="s">
        <v>74</v>
      </c>
    </row>
    <row r="504" spans="2:65" s="1" customFormat="1" ht="16.5" customHeight="1">
      <c r="B504" s="121"/>
      <c r="C504" s="139" t="s">
        <v>929</v>
      </c>
      <c r="D504" s="139" t="s">
        <v>343</v>
      </c>
      <c r="E504" s="140" t="s">
        <v>930</v>
      </c>
      <c r="F504" s="141" t="s">
        <v>931</v>
      </c>
      <c r="G504" s="142" t="s">
        <v>156</v>
      </c>
      <c r="H504" s="143">
        <v>20</v>
      </c>
      <c r="I504" s="144">
        <v>6330</v>
      </c>
      <c r="J504" s="144">
        <f>ROUND(I504*H504,2)</f>
        <v>126600</v>
      </c>
      <c r="K504" s="141" t="s">
        <v>130</v>
      </c>
      <c r="L504" s="145"/>
      <c r="M504" s="146" t="s">
        <v>3</v>
      </c>
      <c r="N504" s="147" t="s">
        <v>36</v>
      </c>
      <c r="O504" s="130">
        <v>0</v>
      </c>
      <c r="P504" s="130">
        <f>O504*H504</f>
        <v>0</v>
      </c>
      <c r="Q504" s="130">
        <v>1.31</v>
      </c>
      <c r="R504" s="130">
        <f>Q504*H504</f>
        <v>26.200000000000003</v>
      </c>
      <c r="S504" s="130">
        <v>0</v>
      </c>
      <c r="T504" s="131">
        <f>S504*H504</f>
        <v>0</v>
      </c>
      <c r="AR504" s="132" t="s">
        <v>172</v>
      </c>
      <c r="AT504" s="132" t="s">
        <v>343</v>
      </c>
      <c r="AU504" s="132" t="s">
        <v>74</v>
      </c>
      <c r="AY504" s="15" t="s">
        <v>124</v>
      </c>
      <c r="BE504" s="133">
        <f>IF(N504="základní",J504,0)</f>
        <v>126600</v>
      </c>
      <c r="BF504" s="133">
        <f>IF(N504="snížená",J504,0)</f>
        <v>0</v>
      </c>
      <c r="BG504" s="133">
        <f>IF(N504="zákl. přenesená",J504,0)</f>
        <v>0</v>
      </c>
      <c r="BH504" s="133">
        <f>IF(N504="sníž. přenesená",J504,0)</f>
        <v>0</v>
      </c>
      <c r="BI504" s="133">
        <f>IF(N504="nulová",J504,0)</f>
        <v>0</v>
      </c>
      <c r="BJ504" s="15" t="s">
        <v>72</v>
      </c>
      <c r="BK504" s="133">
        <f>ROUND(I504*H504,2)</f>
        <v>126600</v>
      </c>
      <c r="BL504" s="15" t="s">
        <v>131</v>
      </c>
      <c r="BM504" s="132" t="s">
        <v>932</v>
      </c>
    </row>
    <row r="505" spans="2:65" s="1" customFormat="1">
      <c r="B505" s="27"/>
      <c r="D505" s="134" t="s">
        <v>133</v>
      </c>
      <c r="F505" s="135" t="s">
        <v>931</v>
      </c>
      <c r="L505" s="27"/>
      <c r="M505" s="136"/>
      <c r="T505" s="47"/>
      <c r="AT505" s="15" t="s">
        <v>133</v>
      </c>
      <c r="AU505" s="15" t="s">
        <v>74</v>
      </c>
    </row>
    <row r="506" spans="2:65" s="11" customFormat="1" ht="22.9" customHeight="1">
      <c r="B506" s="110"/>
      <c r="D506" s="111" t="s">
        <v>64</v>
      </c>
      <c r="E506" s="119" t="s">
        <v>142</v>
      </c>
      <c r="F506" s="119" t="s">
        <v>933</v>
      </c>
      <c r="J506" s="120">
        <f>BK506</f>
        <v>565171</v>
      </c>
      <c r="L506" s="110"/>
      <c r="M506" s="114"/>
      <c r="P506" s="115">
        <f>SUM(P507:P555)</f>
        <v>460.23850000000004</v>
      </c>
      <c r="R506" s="115">
        <f>SUM(R507:R555)</f>
        <v>69.66353500000001</v>
      </c>
      <c r="T506" s="116">
        <f>SUM(T507:T555)</f>
        <v>0</v>
      </c>
      <c r="AR506" s="111" t="s">
        <v>72</v>
      </c>
      <c r="AT506" s="117" t="s">
        <v>64</v>
      </c>
      <c r="AU506" s="117" t="s">
        <v>72</v>
      </c>
      <c r="AY506" s="111" t="s">
        <v>124</v>
      </c>
      <c r="BK506" s="118">
        <f>SUM(BK507:BK555)</f>
        <v>565171</v>
      </c>
    </row>
    <row r="507" spans="2:65" s="1" customFormat="1" ht="24.2" customHeight="1">
      <c r="B507" s="121"/>
      <c r="C507" s="122" t="s">
        <v>934</v>
      </c>
      <c r="D507" s="122" t="s">
        <v>126</v>
      </c>
      <c r="E507" s="123" t="s">
        <v>935</v>
      </c>
      <c r="F507" s="124" t="s">
        <v>936</v>
      </c>
      <c r="G507" s="125" t="s">
        <v>129</v>
      </c>
      <c r="H507" s="126">
        <v>15</v>
      </c>
      <c r="I507" s="127">
        <v>546</v>
      </c>
      <c r="J507" s="127">
        <f>ROUND(I507*H507,2)</f>
        <v>8190</v>
      </c>
      <c r="K507" s="124" t="s">
        <v>130</v>
      </c>
      <c r="L507" s="27"/>
      <c r="M507" s="128" t="s">
        <v>3</v>
      </c>
      <c r="N507" s="129" t="s">
        <v>36</v>
      </c>
      <c r="O507" s="130">
        <v>0.499</v>
      </c>
      <c r="P507" s="130">
        <f>O507*H507</f>
        <v>7.4850000000000003</v>
      </c>
      <c r="Q507" s="130">
        <v>2.7499999999999998E-3</v>
      </c>
      <c r="R507" s="130">
        <f>Q507*H507</f>
        <v>4.1249999999999995E-2</v>
      </c>
      <c r="S507" s="130">
        <v>0</v>
      </c>
      <c r="T507" s="131">
        <f>S507*H507</f>
        <v>0</v>
      </c>
      <c r="AR507" s="132" t="s">
        <v>131</v>
      </c>
      <c r="AT507" s="132" t="s">
        <v>126</v>
      </c>
      <c r="AU507" s="132" t="s">
        <v>74</v>
      </c>
      <c r="AY507" s="15" t="s">
        <v>124</v>
      </c>
      <c r="BE507" s="133">
        <f>IF(N507="základní",J507,0)</f>
        <v>8190</v>
      </c>
      <c r="BF507" s="133">
        <f>IF(N507="snížená",J507,0)</f>
        <v>0</v>
      </c>
      <c r="BG507" s="133">
        <f>IF(N507="zákl. přenesená",J507,0)</f>
        <v>0</v>
      </c>
      <c r="BH507" s="133">
        <f>IF(N507="sníž. přenesená",J507,0)</f>
        <v>0</v>
      </c>
      <c r="BI507" s="133">
        <f>IF(N507="nulová",J507,0)</f>
        <v>0</v>
      </c>
      <c r="BJ507" s="15" t="s">
        <v>72</v>
      </c>
      <c r="BK507" s="133">
        <f>ROUND(I507*H507,2)</f>
        <v>8190</v>
      </c>
      <c r="BL507" s="15" t="s">
        <v>131</v>
      </c>
      <c r="BM507" s="132" t="s">
        <v>937</v>
      </c>
    </row>
    <row r="508" spans="2:65" s="1" customFormat="1" ht="19.5">
      <c r="B508" s="27"/>
      <c r="D508" s="134" t="s">
        <v>133</v>
      </c>
      <c r="F508" s="135" t="s">
        <v>938</v>
      </c>
      <c r="L508" s="27"/>
      <c r="M508" s="136"/>
      <c r="T508" s="47"/>
      <c r="AT508" s="15" t="s">
        <v>133</v>
      </c>
      <c r="AU508" s="15" t="s">
        <v>74</v>
      </c>
    </row>
    <row r="509" spans="2:65" s="1" customFormat="1">
      <c r="B509" s="27"/>
      <c r="D509" s="137" t="s">
        <v>135</v>
      </c>
      <c r="F509" s="138" t="s">
        <v>939</v>
      </c>
      <c r="L509" s="27"/>
      <c r="M509" s="136"/>
      <c r="T509" s="47"/>
      <c r="AT509" s="15" t="s">
        <v>135</v>
      </c>
      <c r="AU509" s="15" t="s">
        <v>74</v>
      </c>
    </row>
    <row r="510" spans="2:65" s="1" customFormat="1" ht="16.5" customHeight="1">
      <c r="B510" s="121"/>
      <c r="C510" s="122" t="s">
        <v>940</v>
      </c>
      <c r="D510" s="122" t="s">
        <v>126</v>
      </c>
      <c r="E510" s="123" t="s">
        <v>941</v>
      </c>
      <c r="F510" s="124" t="s">
        <v>942</v>
      </c>
      <c r="G510" s="125" t="s">
        <v>346</v>
      </c>
      <c r="H510" s="126">
        <v>0.5</v>
      </c>
      <c r="I510" s="127">
        <v>54300</v>
      </c>
      <c r="J510" s="127">
        <f>ROUND(I510*H510,2)</f>
        <v>27150</v>
      </c>
      <c r="K510" s="124" t="s">
        <v>130</v>
      </c>
      <c r="L510" s="27"/>
      <c r="M510" s="128" t="s">
        <v>3</v>
      </c>
      <c r="N510" s="129" t="s">
        <v>36</v>
      </c>
      <c r="O510" s="130">
        <v>26.431000000000001</v>
      </c>
      <c r="P510" s="130">
        <f>O510*H510</f>
        <v>13.2155</v>
      </c>
      <c r="Q510" s="130">
        <v>1.04922</v>
      </c>
      <c r="R510" s="130">
        <f>Q510*H510</f>
        <v>0.52461000000000002</v>
      </c>
      <c r="S510" s="130">
        <v>0</v>
      </c>
      <c r="T510" s="131">
        <f>S510*H510</f>
        <v>0</v>
      </c>
      <c r="AR510" s="132" t="s">
        <v>131</v>
      </c>
      <c r="AT510" s="132" t="s">
        <v>126</v>
      </c>
      <c r="AU510" s="132" t="s">
        <v>74</v>
      </c>
      <c r="AY510" s="15" t="s">
        <v>124</v>
      </c>
      <c r="BE510" s="133">
        <f>IF(N510="základní",J510,0)</f>
        <v>27150</v>
      </c>
      <c r="BF510" s="133">
        <f>IF(N510="snížená",J510,0)</f>
        <v>0</v>
      </c>
      <c r="BG510" s="133">
        <f>IF(N510="zákl. přenesená",J510,0)</f>
        <v>0</v>
      </c>
      <c r="BH510" s="133">
        <f>IF(N510="sníž. přenesená",J510,0)</f>
        <v>0</v>
      </c>
      <c r="BI510" s="133">
        <f>IF(N510="nulová",J510,0)</f>
        <v>0</v>
      </c>
      <c r="BJ510" s="15" t="s">
        <v>72</v>
      </c>
      <c r="BK510" s="133">
        <f>ROUND(I510*H510,2)</f>
        <v>27150</v>
      </c>
      <c r="BL510" s="15" t="s">
        <v>131</v>
      </c>
      <c r="BM510" s="132" t="s">
        <v>943</v>
      </c>
    </row>
    <row r="511" spans="2:65" s="1" customFormat="1" ht="29.25">
      <c r="B511" s="27"/>
      <c r="D511" s="134" t="s">
        <v>133</v>
      </c>
      <c r="F511" s="135" t="s">
        <v>944</v>
      </c>
      <c r="L511" s="27"/>
      <c r="M511" s="136"/>
      <c r="T511" s="47"/>
      <c r="AT511" s="15" t="s">
        <v>133</v>
      </c>
      <c r="AU511" s="15" t="s">
        <v>74</v>
      </c>
    </row>
    <row r="512" spans="2:65" s="1" customFormat="1">
      <c r="B512" s="27"/>
      <c r="D512" s="137" t="s">
        <v>135</v>
      </c>
      <c r="F512" s="138" t="s">
        <v>945</v>
      </c>
      <c r="L512" s="27"/>
      <c r="M512" s="136"/>
      <c r="T512" s="47"/>
      <c r="AT512" s="15" t="s">
        <v>135</v>
      </c>
      <c r="AU512" s="15" t="s">
        <v>74</v>
      </c>
    </row>
    <row r="513" spans="2:65" s="1" customFormat="1" ht="24.2" customHeight="1">
      <c r="B513" s="121"/>
      <c r="C513" s="122" t="s">
        <v>946</v>
      </c>
      <c r="D513" s="122" t="s">
        <v>126</v>
      </c>
      <c r="E513" s="123" t="s">
        <v>947</v>
      </c>
      <c r="F513" s="124" t="s">
        <v>948</v>
      </c>
      <c r="G513" s="125" t="s">
        <v>240</v>
      </c>
      <c r="H513" s="126">
        <v>4</v>
      </c>
      <c r="I513" s="127">
        <v>4190</v>
      </c>
      <c r="J513" s="127">
        <f>ROUND(I513*H513,2)</f>
        <v>16760</v>
      </c>
      <c r="K513" s="124" t="s">
        <v>130</v>
      </c>
      <c r="L513" s="27"/>
      <c r="M513" s="128" t="s">
        <v>3</v>
      </c>
      <c r="N513" s="129" t="s">
        <v>36</v>
      </c>
      <c r="O513" s="130">
        <v>8.8000000000000007</v>
      </c>
      <c r="P513" s="130">
        <f>O513*H513</f>
        <v>35.200000000000003</v>
      </c>
      <c r="Q513" s="130">
        <v>3.6889999999999999E-2</v>
      </c>
      <c r="R513" s="130">
        <f>Q513*H513</f>
        <v>0.14756</v>
      </c>
      <c r="S513" s="130">
        <v>0</v>
      </c>
      <c r="T513" s="131">
        <f>S513*H513</f>
        <v>0</v>
      </c>
      <c r="AR513" s="132" t="s">
        <v>131</v>
      </c>
      <c r="AT513" s="132" t="s">
        <v>126</v>
      </c>
      <c r="AU513" s="132" t="s">
        <v>74</v>
      </c>
      <c r="AY513" s="15" t="s">
        <v>124</v>
      </c>
      <c r="BE513" s="133">
        <f>IF(N513="základní",J513,0)</f>
        <v>16760</v>
      </c>
      <c r="BF513" s="133">
        <f>IF(N513="snížená",J513,0)</f>
        <v>0</v>
      </c>
      <c r="BG513" s="133">
        <f>IF(N513="zákl. přenesená",J513,0)</f>
        <v>0</v>
      </c>
      <c r="BH513" s="133">
        <f>IF(N513="sníž. přenesená",J513,0)</f>
        <v>0</v>
      </c>
      <c r="BI513" s="133">
        <f>IF(N513="nulová",J513,0)</f>
        <v>0</v>
      </c>
      <c r="BJ513" s="15" t="s">
        <v>72</v>
      </c>
      <c r="BK513" s="133">
        <f>ROUND(I513*H513,2)</f>
        <v>16760</v>
      </c>
      <c r="BL513" s="15" t="s">
        <v>131</v>
      </c>
      <c r="BM513" s="132" t="s">
        <v>949</v>
      </c>
    </row>
    <row r="514" spans="2:65" s="1" customFormat="1">
      <c r="B514" s="27"/>
      <c r="D514" s="134" t="s">
        <v>133</v>
      </c>
      <c r="F514" s="135" t="s">
        <v>948</v>
      </c>
      <c r="L514" s="27"/>
      <c r="M514" s="136"/>
      <c r="T514" s="47"/>
      <c r="AT514" s="15" t="s">
        <v>133</v>
      </c>
      <c r="AU514" s="15" t="s">
        <v>74</v>
      </c>
    </row>
    <row r="515" spans="2:65" s="1" customFormat="1">
      <c r="B515" s="27"/>
      <c r="D515" s="137" t="s">
        <v>135</v>
      </c>
      <c r="F515" s="138" t="s">
        <v>950</v>
      </c>
      <c r="L515" s="27"/>
      <c r="M515" s="136"/>
      <c r="T515" s="47"/>
      <c r="AT515" s="15" t="s">
        <v>135</v>
      </c>
      <c r="AU515" s="15" t="s">
        <v>74</v>
      </c>
    </row>
    <row r="516" spans="2:65" s="1" customFormat="1" ht="24.2" customHeight="1">
      <c r="B516" s="121"/>
      <c r="C516" s="139" t="s">
        <v>951</v>
      </c>
      <c r="D516" s="139" t="s">
        <v>343</v>
      </c>
      <c r="E516" s="140" t="s">
        <v>952</v>
      </c>
      <c r="F516" s="141" t="s">
        <v>953</v>
      </c>
      <c r="G516" s="142" t="s">
        <v>346</v>
      </c>
      <c r="H516" s="143">
        <v>7</v>
      </c>
      <c r="I516" s="144">
        <v>3740</v>
      </c>
      <c r="J516" s="144">
        <f>ROUND(I516*H516,2)</f>
        <v>26180</v>
      </c>
      <c r="K516" s="141" t="s">
        <v>130</v>
      </c>
      <c r="L516" s="145"/>
      <c r="M516" s="146" t="s">
        <v>3</v>
      </c>
      <c r="N516" s="147" t="s">
        <v>36</v>
      </c>
      <c r="O516" s="130">
        <v>0</v>
      </c>
      <c r="P516" s="130">
        <f>O516*H516</f>
        <v>0</v>
      </c>
      <c r="Q516" s="130">
        <v>1</v>
      </c>
      <c r="R516" s="130">
        <f>Q516*H516</f>
        <v>7</v>
      </c>
      <c r="S516" s="130">
        <v>0</v>
      </c>
      <c r="T516" s="131">
        <f>S516*H516</f>
        <v>0</v>
      </c>
      <c r="AR516" s="132" t="s">
        <v>172</v>
      </c>
      <c r="AT516" s="132" t="s">
        <v>343</v>
      </c>
      <c r="AU516" s="132" t="s">
        <v>74</v>
      </c>
      <c r="AY516" s="15" t="s">
        <v>124</v>
      </c>
      <c r="BE516" s="133">
        <f>IF(N516="základní",J516,0)</f>
        <v>26180</v>
      </c>
      <c r="BF516" s="133">
        <f>IF(N516="snížená",J516,0)</f>
        <v>0</v>
      </c>
      <c r="BG516" s="133">
        <f>IF(N516="zákl. přenesená",J516,0)</f>
        <v>0</v>
      </c>
      <c r="BH516" s="133">
        <f>IF(N516="sníž. přenesená",J516,0)</f>
        <v>0</v>
      </c>
      <c r="BI516" s="133">
        <f>IF(N516="nulová",J516,0)</f>
        <v>0</v>
      </c>
      <c r="BJ516" s="15" t="s">
        <v>72</v>
      </c>
      <c r="BK516" s="133">
        <f>ROUND(I516*H516,2)</f>
        <v>26180</v>
      </c>
      <c r="BL516" s="15" t="s">
        <v>131</v>
      </c>
      <c r="BM516" s="132" t="s">
        <v>954</v>
      </c>
    </row>
    <row r="517" spans="2:65" s="1" customFormat="1">
      <c r="B517" s="27"/>
      <c r="D517" s="134" t="s">
        <v>133</v>
      </c>
      <c r="F517" s="135" t="s">
        <v>953</v>
      </c>
      <c r="L517" s="27"/>
      <c r="M517" s="136"/>
      <c r="T517" s="47"/>
      <c r="AT517" s="15" t="s">
        <v>133</v>
      </c>
      <c r="AU517" s="15" t="s">
        <v>74</v>
      </c>
    </row>
    <row r="518" spans="2:65" s="1" customFormat="1" ht="16.5" customHeight="1">
      <c r="B518" s="121"/>
      <c r="C518" s="122" t="s">
        <v>955</v>
      </c>
      <c r="D518" s="122" t="s">
        <v>126</v>
      </c>
      <c r="E518" s="123" t="s">
        <v>956</v>
      </c>
      <c r="F518" s="124" t="s">
        <v>957</v>
      </c>
      <c r="G518" s="125" t="s">
        <v>240</v>
      </c>
      <c r="H518" s="126">
        <v>15</v>
      </c>
      <c r="I518" s="127">
        <v>7110</v>
      </c>
      <c r="J518" s="127">
        <f>ROUND(I518*H518,2)</f>
        <v>106650</v>
      </c>
      <c r="K518" s="124" t="s">
        <v>130</v>
      </c>
      <c r="L518" s="27"/>
      <c r="M518" s="128" t="s">
        <v>3</v>
      </c>
      <c r="N518" s="129" t="s">
        <v>36</v>
      </c>
      <c r="O518" s="130">
        <v>3.407</v>
      </c>
      <c r="P518" s="130">
        <f>O518*H518</f>
        <v>51.105000000000004</v>
      </c>
      <c r="Q518" s="130">
        <v>2.5021499999999999</v>
      </c>
      <c r="R518" s="130">
        <f>Q518*H518</f>
        <v>37.532249999999998</v>
      </c>
      <c r="S518" s="130">
        <v>0</v>
      </c>
      <c r="T518" s="131">
        <f>S518*H518</f>
        <v>0</v>
      </c>
      <c r="AR518" s="132" t="s">
        <v>131</v>
      </c>
      <c r="AT518" s="132" t="s">
        <v>126</v>
      </c>
      <c r="AU518" s="132" t="s">
        <v>74</v>
      </c>
      <c r="AY518" s="15" t="s">
        <v>124</v>
      </c>
      <c r="BE518" s="133">
        <f>IF(N518="základní",J518,0)</f>
        <v>106650</v>
      </c>
      <c r="BF518" s="133">
        <f>IF(N518="snížená",J518,0)</f>
        <v>0</v>
      </c>
      <c r="BG518" s="133">
        <f>IF(N518="zákl. přenesená",J518,0)</f>
        <v>0</v>
      </c>
      <c r="BH518" s="133">
        <f>IF(N518="sníž. přenesená",J518,0)</f>
        <v>0</v>
      </c>
      <c r="BI518" s="133">
        <f>IF(N518="nulová",J518,0)</f>
        <v>0</v>
      </c>
      <c r="BJ518" s="15" t="s">
        <v>72</v>
      </c>
      <c r="BK518" s="133">
        <f>ROUND(I518*H518,2)</f>
        <v>106650</v>
      </c>
      <c r="BL518" s="15" t="s">
        <v>131</v>
      </c>
      <c r="BM518" s="132" t="s">
        <v>958</v>
      </c>
    </row>
    <row r="519" spans="2:65" s="1" customFormat="1">
      <c r="B519" s="27"/>
      <c r="D519" s="134" t="s">
        <v>133</v>
      </c>
      <c r="F519" s="135" t="s">
        <v>959</v>
      </c>
      <c r="L519" s="27"/>
      <c r="M519" s="136"/>
      <c r="T519" s="47"/>
      <c r="AT519" s="15" t="s">
        <v>133</v>
      </c>
      <c r="AU519" s="15" t="s">
        <v>74</v>
      </c>
    </row>
    <row r="520" spans="2:65" s="1" customFormat="1">
      <c r="B520" s="27"/>
      <c r="D520" s="137" t="s">
        <v>135</v>
      </c>
      <c r="F520" s="138" t="s">
        <v>960</v>
      </c>
      <c r="L520" s="27"/>
      <c r="M520" s="136"/>
      <c r="T520" s="47"/>
      <c r="AT520" s="15" t="s">
        <v>135</v>
      </c>
      <c r="AU520" s="15" t="s">
        <v>74</v>
      </c>
    </row>
    <row r="521" spans="2:65" s="1" customFormat="1" ht="24.2" customHeight="1">
      <c r="B521" s="121"/>
      <c r="C521" s="122" t="s">
        <v>961</v>
      </c>
      <c r="D521" s="122" t="s">
        <v>126</v>
      </c>
      <c r="E521" s="123" t="s">
        <v>962</v>
      </c>
      <c r="F521" s="124" t="s">
        <v>963</v>
      </c>
      <c r="G521" s="125" t="s">
        <v>240</v>
      </c>
      <c r="H521" s="126">
        <v>15</v>
      </c>
      <c r="I521" s="127">
        <v>1560</v>
      </c>
      <c r="J521" s="127">
        <f>ROUND(I521*H521,2)</f>
        <v>23400</v>
      </c>
      <c r="K521" s="124" t="s">
        <v>130</v>
      </c>
      <c r="L521" s="27"/>
      <c r="M521" s="128" t="s">
        <v>3</v>
      </c>
      <c r="N521" s="129" t="s">
        <v>36</v>
      </c>
      <c r="O521" s="130">
        <v>1.768</v>
      </c>
      <c r="P521" s="130">
        <f>O521*H521</f>
        <v>26.52</v>
      </c>
      <c r="Q521" s="130">
        <v>4.8579999999999998E-2</v>
      </c>
      <c r="R521" s="130">
        <f>Q521*H521</f>
        <v>0.72870000000000001</v>
      </c>
      <c r="S521" s="130">
        <v>0</v>
      </c>
      <c r="T521" s="131">
        <f>S521*H521</f>
        <v>0</v>
      </c>
      <c r="AR521" s="132" t="s">
        <v>131</v>
      </c>
      <c r="AT521" s="132" t="s">
        <v>126</v>
      </c>
      <c r="AU521" s="132" t="s">
        <v>74</v>
      </c>
      <c r="AY521" s="15" t="s">
        <v>124</v>
      </c>
      <c r="BE521" s="133">
        <f>IF(N521="základní",J521,0)</f>
        <v>23400</v>
      </c>
      <c r="BF521" s="133">
        <f>IF(N521="snížená",J521,0)</f>
        <v>0</v>
      </c>
      <c r="BG521" s="133">
        <f>IF(N521="zákl. přenesená",J521,0)</f>
        <v>0</v>
      </c>
      <c r="BH521" s="133">
        <f>IF(N521="sníž. přenesená",J521,0)</f>
        <v>0</v>
      </c>
      <c r="BI521" s="133">
        <f>IF(N521="nulová",J521,0)</f>
        <v>0</v>
      </c>
      <c r="BJ521" s="15" t="s">
        <v>72</v>
      </c>
      <c r="BK521" s="133">
        <f>ROUND(I521*H521,2)</f>
        <v>23400</v>
      </c>
      <c r="BL521" s="15" t="s">
        <v>131</v>
      </c>
      <c r="BM521" s="132" t="s">
        <v>964</v>
      </c>
    </row>
    <row r="522" spans="2:65" s="1" customFormat="1" ht="19.5">
      <c r="B522" s="27"/>
      <c r="D522" s="134" t="s">
        <v>133</v>
      </c>
      <c r="F522" s="135" t="s">
        <v>965</v>
      </c>
      <c r="L522" s="27"/>
      <c r="M522" s="136"/>
      <c r="T522" s="47"/>
      <c r="AT522" s="15" t="s">
        <v>133</v>
      </c>
      <c r="AU522" s="15" t="s">
        <v>74</v>
      </c>
    </row>
    <row r="523" spans="2:65" s="1" customFormat="1">
      <c r="B523" s="27"/>
      <c r="D523" s="137" t="s">
        <v>135</v>
      </c>
      <c r="F523" s="138" t="s">
        <v>966</v>
      </c>
      <c r="L523" s="27"/>
      <c r="M523" s="136"/>
      <c r="T523" s="47"/>
      <c r="AT523" s="15" t="s">
        <v>135</v>
      </c>
      <c r="AU523" s="15" t="s">
        <v>74</v>
      </c>
    </row>
    <row r="524" spans="2:65" s="1" customFormat="1" ht="16.5" customHeight="1">
      <c r="B524" s="121"/>
      <c r="C524" s="122" t="s">
        <v>967</v>
      </c>
      <c r="D524" s="122" t="s">
        <v>126</v>
      </c>
      <c r="E524" s="123" t="s">
        <v>968</v>
      </c>
      <c r="F524" s="124" t="s">
        <v>969</v>
      </c>
      <c r="G524" s="125" t="s">
        <v>129</v>
      </c>
      <c r="H524" s="126">
        <v>40</v>
      </c>
      <c r="I524" s="127">
        <v>2320</v>
      </c>
      <c r="J524" s="127">
        <f>ROUND(I524*H524,2)</f>
        <v>92800</v>
      </c>
      <c r="K524" s="124" t="s">
        <v>130</v>
      </c>
      <c r="L524" s="27"/>
      <c r="M524" s="128" t="s">
        <v>3</v>
      </c>
      <c r="N524" s="129" t="s">
        <v>36</v>
      </c>
      <c r="O524" s="130">
        <v>3.14</v>
      </c>
      <c r="P524" s="130">
        <f>O524*H524</f>
        <v>125.60000000000001</v>
      </c>
      <c r="Q524" s="130">
        <v>4.1259999999999998E-2</v>
      </c>
      <c r="R524" s="130">
        <f>Q524*H524</f>
        <v>1.6503999999999999</v>
      </c>
      <c r="S524" s="130">
        <v>0</v>
      </c>
      <c r="T524" s="131">
        <f>S524*H524</f>
        <v>0</v>
      </c>
      <c r="AR524" s="132" t="s">
        <v>131</v>
      </c>
      <c r="AT524" s="132" t="s">
        <v>126</v>
      </c>
      <c r="AU524" s="132" t="s">
        <v>74</v>
      </c>
      <c r="AY524" s="15" t="s">
        <v>124</v>
      </c>
      <c r="BE524" s="133">
        <f>IF(N524="základní",J524,0)</f>
        <v>92800</v>
      </c>
      <c r="BF524" s="133">
        <f>IF(N524="snížená",J524,0)</f>
        <v>0</v>
      </c>
      <c r="BG524" s="133">
        <f>IF(N524="zákl. přenesená",J524,0)</f>
        <v>0</v>
      </c>
      <c r="BH524" s="133">
        <f>IF(N524="sníž. přenesená",J524,0)</f>
        <v>0</v>
      </c>
      <c r="BI524" s="133">
        <f>IF(N524="nulová",J524,0)</f>
        <v>0</v>
      </c>
      <c r="BJ524" s="15" t="s">
        <v>72</v>
      </c>
      <c r="BK524" s="133">
        <f>ROUND(I524*H524,2)</f>
        <v>92800</v>
      </c>
      <c r="BL524" s="15" t="s">
        <v>131</v>
      </c>
      <c r="BM524" s="132" t="s">
        <v>970</v>
      </c>
    </row>
    <row r="525" spans="2:65" s="1" customFormat="1">
      <c r="B525" s="27"/>
      <c r="D525" s="134" t="s">
        <v>133</v>
      </c>
      <c r="F525" s="135" t="s">
        <v>971</v>
      </c>
      <c r="L525" s="27"/>
      <c r="M525" s="136"/>
      <c r="T525" s="47"/>
      <c r="AT525" s="15" t="s">
        <v>133</v>
      </c>
      <c r="AU525" s="15" t="s">
        <v>74</v>
      </c>
    </row>
    <row r="526" spans="2:65" s="1" customFormat="1">
      <c r="B526" s="27"/>
      <c r="D526" s="137" t="s">
        <v>135</v>
      </c>
      <c r="F526" s="138" t="s">
        <v>972</v>
      </c>
      <c r="L526" s="27"/>
      <c r="M526" s="136"/>
      <c r="T526" s="47"/>
      <c r="AT526" s="15" t="s">
        <v>135</v>
      </c>
      <c r="AU526" s="15" t="s">
        <v>74</v>
      </c>
    </row>
    <row r="527" spans="2:65" s="1" customFormat="1" ht="16.5" customHeight="1">
      <c r="B527" s="121"/>
      <c r="C527" s="122" t="s">
        <v>973</v>
      </c>
      <c r="D527" s="122" t="s">
        <v>126</v>
      </c>
      <c r="E527" s="123" t="s">
        <v>974</v>
      </c>
      <c r="F527" s="124" t="s">
        <v>975</v>
      </c>
      <c r="G527" s="125" t="s">
        <v>129</v>
      </c>
      <c r="H527" s="126">
        <v>40</v>
      </c>
      <c r="I527" s="127">
        <v>191</v>
      </c>
      <c r="J527" s="127">
        <f>ROUND(I527*H527,2)</f>
        <v>7640</v>
      </c>
      <c r="K527" s="124" t="s">
        <v>130</v>
      </c>
      <c r="L527" s="27"/>
      <c r="M527" s="128" t="s">
        <v>3</v>
      </c>
      <c r="N527" s="129" t="s">
        <v>36</v>
      </c>
      <c r="O527" s="130">
        <v>0.45</v>
      </c>
      <c r="P527" s="130">
        <f>O527*H527</f>
        <v>18</v>
      </c>
      <c r="Q527" s="130">
        <v>2.0000000000000002E-5</v>
      </c>
      <c r="R527" s="130">
        <f>Q527*H527</f>
        <v>8.0000000000000004E-4</v>
      </c>
      <c r="S527" s="130">
        <v>0</v>
      </c>
      <c r="T527" s="131">
        <f>S527*H527</f>
        <v>0</v>
      </c>
      <c r="AR527" s="132" t="s">
        <v>131</v>
      </c>
      <c r="AT527" s="132" t="s">
        <v>126</v>
      </c>
      <c r="AU527" s="132" t="s">
        <v>74</v>
      </c>
      <c r="AY527" s="15" t="s">
        <v>124</v>
      </c>
      <c r="BE527" s="133">
        <f>IF(N527="základní",J527,0)</f>
        <v>7640</v>
      </c>
      <c r="BF527" s="133">
        <f>IF(N527="snížená",J527,0)</f>
        <v>0</v>
      </c>
      <c r="BG527" s="133">
        <f>IF(N527="zákl. přenesená",J527,0)</f>
        <v>0</v>
      </c>
      <c r="BH527" s="133">
        <f>IF(N527="sníž. přenesená",J527,0)</f>
        <v>0</v>
      </c>
      <c r="BI527" s="133">
        <f>IF(N527="nulová",J527,0)</f>
        <v>0</v>
      </c>
      <c r="BJ527" s="15" t="s">
        <v>72</v>
      </c>
      <c r="BK527" s="133">
        <f>ROUND(I527*H527,2)</f>
        <v>7640</v>
      </c>
      <c r="BL527" s="15" t="s">
        <v>131</v>
      </c>
      <c r="BM527" s="132" t="s">
        <v>976</v>
      </c>
    </row>
    <row r="528" spans="2:65" s="1" customFormat="1">
      <c r="B528" s="27"/>
      <c r="D528" s="134" t="s">
        <v>133</v>
      </c>
      <c r="F528" s="135" t="s">
        <v>977</v>
      </c>
      <c r="L528" s="27"/>
      <c r="M528" s="136"/>
      <c r="T528" s="47"/>
      <c r="AT528" s="15" t="s">
        <v>133</v>
      </c>
      <c r="AU528" s="15" t="s">
        <v>74</v>
      </c>
    </row>
    <row r="529" spans="2:65" s="1" customFormat="1">
      <c r="B529" s="27"/>
      <c r="D529" s="137" t="s">
        <v>135</v>
      </c>
      <c r="F529" s="138" t="s">
        <v>978</v>
      </c>
      <c r="L529" s="27"/>
      <c r="M529" s="136"/>
      <c r="T529" s="47"/>
      <c r="AT529" s="15" t="s">
        <v>135</v>
      </c>
      <c r="AU529" s="15" t="s">
        <v>74</v>
      </c>
    </row>
    <row r="530" spans="2:65" s="1" customFormat="1" ht="16.5" customHeight="1">
      <c r="B530" s="121"/>
      <c r="C530" s="122" t="s">
        <v>979</v>
      </c>
      <c r="D530" s="122" t="s">
        <v>126</v>
      </c>
      <c r="E530" s="123" t="s">
        <v>980</v>
      </c>
      <c r="F530" s="124" t="s">
        <v>981</v>
      </c>
      <c r="G530" s="125" t="s">
        <v>129</v>
      </c>
      <c r="H530" s="126">
        <v>1</v>
      </c>
      <c r="I530" s="127">
        <v>203</v>
      </c>
      <c r="J530" s="127">
        <f>ROUND(I530*H530,2)</f>
        <v>203</v>
      </c>
      <c r="K530" s="124" t="s">
        <v>130</v>
      </c>
      <c r="L530" s="27"/>
      <c r="M530" s="128" t="s">
        <v>3</v>
      </c>
      <c r="N530" s="129" t="s">
        <v>36</v>
      </c>
      <c r="O530" s="130">
        <v>0.19</v>
      </c>
      <c r="P530" s="130">
        <f>O530*H530</f>
        <v>0.19</v>
      </c>
      <c r="Q530" s="130">
        <v>1.8400000000000001E-3</v>
      </c>
      <c r="R530" s="130">
        <f>Q530*H530</f>
        <v>1.8400000000000001E-3</v>
      </c>
      <c r="S530" s="130">
        <v>0</v>
      </c>
      <c r="T530" s="131">
        <f>S530*H530</f>
        <v>0</v>
      </c>
      <c r="AR530" s="132" t="s">
        <v>131</v>
      </c>
      <c r="AT530" s="132" t="s">
        <v>126</v>
      </c>
      <c r="AU530" s="132" t="s">
        <v>74</v>
      </c>
      <c r="AY530" s="15" t="s">
        <v>124</v>
      </c>
      <c r="BE530" s="133">
        <f>IF(N530="základní",J530,0)</f>
        <v>203</v>
      </c>
      <c r="BF530" s="133">
        <f>IF(N530="snížená",J530,0)</f>
        <v>0</v>
      </c>
      <c r="BG530" s="133">
        <f>IF(N530="zákl. přenesená",J530,0)</f>
        <v>0</v>
      </c>
      <c r="BH530" s="133">
        <f>IF(N530="sníž. přenesená",J530,0)</f>
        <v>0</v>
      </c>
      <c r="BI530" s="133">
        <f>IF(N530="nulová",J530,0)</f>
        <v>0</v>
      </c>
      <c r="BJ530" s="15" t="s">
        <v>72</v>
      </c>
      <c r="BK530" s="133">
        <f>ROUND(I530*H530,2)</f>
        <v>203</v>
      </c>
      <c r="BL530" s="15" t="s">
        <v>131</v>
      </c>
      <c r="BM530" s="132" t="s">
        <v>982</v>
      </c>
    </row>
    <row r="531" spans="2:65" s="1" customFormat="1">
      <c r="B531" s="27"/>
      <c r="D531" s="134" t="s">
        <v>133</v>
      </c>
      <c r="F531" s="135" t="s">
        <v>983</v>
      </c>
      <c r="L531" s="27"/>
      <c r="M531" s="136"/>
      <c r="T531" s="47"/>
      <c r="AT531" s="15" t="s">
        <v>133</v>
      </c>
      <c r="AU531" s="15" t="s">
        <v>74</v>
      </c>
    </row>
    <row r="532" spans="2:65" s="1" customFormat="1">
      <c r="B532" s="27"/>
      <c r="D532" s="137" t="s">
        <v>135</v>
      </c>
      <c r="F532" s="138" t="s">
        <v>984</v>
      </c>
      <c r="L532" s="27"/>
      <c r="M532" s="136"/>
      <c r="T532" s="47"/>
      <c r="AT532" s="15" t="s">
        <v>135</v>
      </c>
      <c r="AU532" s="15" t="s">
        <v>74</v>
      </c>
    </row>
    <row r="533" spans="2:65" s="1" customFormat="1" ht="16.5" customHeight="1">
      <c r="B533" s="121"/>
      <c r="C533" s="122" t="s">
        <v>985</v>
      </c>
      <c r="D533" s="122" t="s">
        <v>126</v>
      </c>
      <c r="E533" s="123" t="s">
        <v>986</v>
      </c>
      <c r="F533" s="124" t="s">
        <v>987</v>
      </c>
      <c r="G533" s="125" t="s">
        <v>346</v>
      </c>
      <c r="H533" s="126">
        <v>1.5</v>
      </c>
      <c r="I533" s="127">
        <v>54300</v>
      </c>
      <c r="J533" s="127">
        <f>ROUND(I533*H533,2)</f>
        <v>81450</v>
      </c>
      <c r="K533" s="124" t="s">
        <v>130</v>
      </c>
      <c r="L533" s="27"/>
      <c r="M533" s="128" t="s">
        <v>3</v>
      </c>
      <c r="N533" s="129" t="s">
        <v>36</v>
      </c>
      <c r="O533" s="130">
        <v>38.497999999999998</v>
      </c>
      <c r="P533" s="130">
        <f>O533*H533</f>
        <v>57.747</v>
      </c>
      <c r="Q533" s="130">
        <v>1.04877</v>
      </c>
      <c r="R533" s="130">
        <f>Q533*H533</f>
        <v>1.5731549999999999</v>
      </c>
      <c r="S533" s="130">
        <v>0</v>
      </c>
      <c r="T533" s="131">
        <f>S533*H533</f>
        <v>0</v>
      </c>
      <c r="AR533" s="132" t="s">
        <v>131</v>
      </c>
      <c r="AT533" s="132" t="s">
        <v>126</v>
      </c>
      <c r="AU533" s="132" t="s">
        <v>74</v>
      </c>
      <c r="AY533" s="15" t="s">
        <v>124</v>
      </c>
      <c r="BE533" s="133">
        <f>IF(N533="základní",J533,0)</f>
        <v>81450</v>
      </c>
      <c r="BF533" s="133">
        <f>IF(N533="snížená",J533,0)</f>
        <v>0</v>
      </c>
      <c r="BG533" s="133">
        <f>IF(N533="zákl. přenesená",J533,0)</f>
        <v>0</v>
      </c>
      <c r="BH533" s="133">
        <f>IF(N533="sníž. přenesená",J533,0)</f>
        <v>0</v>
      </c>
      <c r="BI533" s="133">
        <f>IF(N533="nulová",J533,0)</f>
        <v>0</v>
      </c>
      <c r="BJ533" s="15" t="s">
        <v>72</v>
      </c>
      <c r="BK533" s="133">
        <f>ROUND(I533*H533,2)</f>
        <v>81450</v>
      </c>
      <c r="BL533" s="15" t="s">
        <v>131</v>
      </c>
      <c r="BM533" s="132" t="s">
        <v>988</v>
      </c>
    </row>
    <row r="534" spans="2:65" s="1" customFormat="1" ht="19.5">
      <c r="B534" s="27"/>
      <c r="D534" s="134" t="s">
        <v>133</v>
      </c>
      <c r="F534" s="135" t="s">
        <v>989</v>
      </c>
      <c r="L534" s="27"/>
      <c r="M534" s="136"/>
      <c r="T534" s="47"/>
      <c r="AT534" s="15" t="s">
        <v>133</v>
      </c>
      <c r="AU534" s="15" t="s">
        <v>74</v>
      </c>
    </row>
    <row r="535" spans="2:65" s="1" customFormat="1">
      <c r="B535" s="27"/>
      <c r="D535" s="137" t="s">
        <v>135</v>
      </c>
      <c r="F535" s="138" t="s">
        <v>990</v>
      </c>
      <c r="L535" s="27"/>
      <c r="M535" s="136"/>
      <c r="T535" s="47"/>
      <c r="AT535" s="15" t="s">
        <v>135</v>
      </c>
      <c r="AU535" s="15" t="s">
        <v>74</v>
      </c>
    </row>
    <row r="536" spans="2:65" s="1" customFormat="1" ht="21.75" customHeight="1">
      <c r="B536" s="121"/>
      <c r="C536" s="122" t="s">
        <v>991</v>
      </c>
      <c r="D536" s="122" t="s">
        <v>126</v>
      </c>
      <c r="E536" s="123" t="s">
        <v>992</v>
      </c>
      <c r="F536" s="124" t="s">
        <v>993</v>
      </c>
      <c r="G536" s="125" t="s">
        <v>346</v>
      </c>
      <c r="H536" s="126">
        <v>2</v>
      </c>
      <c r="I536" s="127">
        <v>36700</v>
      </c>
      <c r="J536" s="127">
        <f>ROUND(I536*H536,2)</f>
        <v>73400</v>
      </c>
      <c r="K536" s="124" t="s">
        <v>130</v>
      </c>
      <c r="L536" s="27"/>
      <c r="M536" s="128" t="s">
        <v>3</v>
      </c>
      <c r="N536" s="129" t="s">
        <v>36</v>
      </c>
      <c r="O536" s="130">
        <v>15.167999999999999</v>
      </c>
      <c r="P536" s="130">
        <f>O536*H536</f>
        <v>30.335999999999999</v>
      </c>
      <c r="Q536" s="130">
        <v>1.11277</v>
      </c>
      <c r="R536" s="130">
        <f>Q536*H536</f>
        <v>2.2255400000000001</v>
      </c>
      <c r="S536" s="130">
        <v>0</v>
      </c>
      <c r="T536" s="131">
        <f>S536*H536</f>
        <v>0</v>
      </c>
      <c r="AR536" s="132" t="s">
        <v>131</v>
      </c>
      <c r="AT536" s="132" t="s">
        <v>126</v>
      </c>
      <c r="AU536" s="132" t="s">
        <v>74</v>
      </c>
      <c r="AY536" s="15" t="s">
        <v>124</v>
      </c>
      <c r="BE536" s="133">
        <f>IF(N536="základní",J536,0)</f>
        <v>73400</v>
      </c>
      <c r="BF536" s="133">
        <f>IF(N536="snížená",J536,0)</f>
        <v>0</v>
      </c>
      <c r="BG536" s="133">
        <f>IF(N536="zákl. přenesená",J536,0)</f>
        <v>0</v>
      </c>
      <c r="BH536" s="133">
        <f>IF(N536="sníž. přenesená",J536,0)</f>
        <v>0</v>
      </c>
      <c r="BI536" s="133">
        <f>IF(N536="nulová",J536,0)</f>
        <v>0</v>
      </c>
      <c r="BJ536" s="15" t="s">
        <v>72</v>
      </c>
      <c r="BK536" s="133">
        <f>ROUND(I536*H536,2)</f>
        <v>73400</v>
      </c>
      <c r="BL536" s="15" t="s">
        <v>131</v>
      </c>
      <c r="BM536" s="132" t="s">
        <v>994</v>
      </c>
    </row>
    <row r="537" spans="2:65" s="1" customFormat="1" ht="19.5">
      <c r="B537" s="27"/>
      <c r="D537" s="134" t="s">
        <v>133</v>
      </c>
      <c r="F537" s="135" t="s">
        <v>995</v>
      </c>
      <c r="L537" s="27"/>
      <c r="M537" s="136"/>
      <c r="T537" s="47"/>
      <c r="AT537" s="15" t="s">
        <v>133</v>
      </c>
      <c r="AU537" s="15" t="s">
        <v>74</v>
      </c>
    </row>
    <row r="538" spans="2:65" s="1" customFormat="1">
      <c r="B538" s="27"/>
      <c r="D538" s="137" t="s">
        <v>135</v>
      </c>
      <c r="F538" s="138" t="s">
        <v>996</v>
      </c>
      <c r="L538" s="27"/>
      <c r="M538" s="136"/>
      <c r="T538" s="47"/>
      <c r="AT538" s="15" t="s">
        <v>135</v>
      </c>
      <c r="AU538" s="15" t="s">
        <v>74</v>
      </c>
    </row>
    <row r="539" spans="2:65" s="1" customFormat="1" ht="24.2" customHeight="1">
      <c r="B539" s="121"/>
      <c r="C539" s="139" t="s">
        <v>997</v>
      </c>
      <c r="D539" s="139" t="s">
        <v>343</v>
      </c>
      <c r="E539" s="140" t="s">
        <v>998</v>
      </c>
      <c r="F539" s="141" t="s">
        <v>999</v>
      </c>
      <c r="G539" s="142" t="s">
        <v>129</v>
      </c>
      <c r="H539" s="143">
        <v>6</v>
      </c>
      <c r="I539" s="144">
        <v>213</v>
      </c>
      <c r="J539" s="144">
        <f>ROUND(I539*H539,2)</f>
        <v>1278</v>
      </c>
      <c r="K539" s="141" t="s">
        <v>130</v>
      </c>
      <c r="L539" s="145"/>
      <c r="M539" s="146" t="s">
        <v>3</v>
      </c>
      <c r="N539" s="147" t="s">
        <v>36</v>
      </c>
      <c r="O539" s="130">
        <v>0</v>
      </c>
      <c r="P539" s="130">
        <f>O539*H539</f>
        <v>0</v>
      </c>
      <c r="Q539" s="130">
        <v>7.8700000000000003E-3</v>
      </c>
      <c r="R539" s="130">
        <f>Q539*H539</f>
        <v>4.7219999999999998E-2</v>
      </c>
      <c r="S539" s="130">
        <v>0</v>
      </c>
      <c r="T539" s="131">
        <f>S539*H539</f>
        <v>0</v>
      </c>
      <c r="AR539" s="132" t="s">
        <v>172</v>
      </c>
      <c r="AT539" s="132" t="s">
        <v>343</v>
      </c>
      <c r="AU539" s="132" t="s">
        <v>74</v>
      </c>
      <c r="AY539" s="15" t="s">
        <v>124</v>
      </c>
      <c r="BE539" s="133">
        <f>IF(N539="základní",J539,0)</f>
        <v>1278</v>
      </c>
      <c r="BF539" s="133">
        <f>IF(N539="snížená",J539,0)</f>
        <v>0</v>
      </c>
      <c r="BG539" s="133">
        <f>IF(N539="zákl. přenesená",J539,0)</f>
        <v>0</v>
      </c>
      <c r="BH539" s="133">
        <f>IF(N539="sníž. přenesená",J539,0)</f>
        <v>0</v>
      </c>
      <c r="BI539" s="133">
        <f>IF(N539="nulová",J539,0)</f>
        <v>0</v>
      </c>
      <c r="BJ539" s="15" t="s">
        <v>72</v>
      </c>
      <c r="BK539" s="133">
        <f>ROUND(I539*H539,2)</f>
        <v>1278</v>
      </c>
      <c r="BL539" s="15" t="s">
        <v>131</v>
      </c>
      <c r="BM539" s="132" t="s">
        <v>1000</v>
      </c>
    </row>
    <row r="540" spans="2:65" s="1" customFormat="1" ht="19.5">
      <c r="B540" s="27"/>
      <c r="D540" s="134" t="s">
        <v>133</v>
      </c>
      <c r="F540" s="135" t="s">
        <v>999</v>
      </c>
      <c r="L540" s="27"/>
      <c r="M540" s="136"/>
      <c r="T540" s="47"/>
      <c r="AT540" s="15" t="s">
        <v>133</v>
      </c>
      <c r="AU540" s="15" t="s">
        <v>74</v>
      </c>
    </row>
    <row r="541" spans="2:65" s="1" customFormat="1" ht="24.2" customHeight="1">
      <c r="B541" s="121"/>
      <c r="C541" s="122" t="s">
        <v>1001</v>
      </c>
      <c r="D541" s="122" t="s">
        <v>126</v>
      </c>
      <c r="E541" s="123" t="s">
        <v>1002</v>
      </c>
      <c r="F541" s="124" t="s">
        <v>1003</v>
      </c>
      <c r="G541" s="125" t="s">
        <v>252</v>
      </c>
      <c r="H541" s="126">
        <v>10</v>
      </c>
      <c r="I541" s="127">
        <v>91</v>
      </c>
      <c r="J541" s="127">
        <f>ROUND(I541*H541,2)</f>
        <v>910</v>
      </c>
      <c r="K541" s="124" t="s">
        <v>130</v>
      </c>
      <c r="L541" s="27"/>
      <c r="M541" s="128" t="s">
        <v>3</v>
      </c>
      <c r="N541" s="129" t="s">
        <v>36</v>
      </c>
      <c r="O541" s="130">
        <v>0.09</v>
      </c>
      <c r="P541" s="130">
        <f>O541*H541</f>
        <v>0.89999999999999991</v>
      </c>
      <c r="Q541" s="130">
        <v>6.9999999999999994E-5</v>
      </c>
      <c r="R541" s="130">
        <f>Q541*H541</f>
        <v>6.9999999999999988E-4</v>
      </c>
      <c r="S541" s="130">
        <v>0</v>
      </c>
      <c r="T541" s="131">
        <f>S541*H541</f>
        <v>0</v>
      </c>
      <c r="AR541" s="132" t="s">
        <v>131</v>
      </c>
      <c r="AT541" s="132" t="s">
        <v>126</v>
      </c>
      <c r="AU541" s="132" t="s">
        <v>74</v>
      </c>
      <c r="AY541" s="15" t="s">
        <v>124</v>
      </c>
      <c r="BE541" s="133">
        <f>IF(N541="základní",J541,0)</f>
        <v>910</v>
      </c>
      <c r="BF541" s="133">
        <f>IF(N541="snížená",J541,0)</f>
        <v>0</v>
      </c>
      <c r="BG541" s="133">
        <f>IF(N541="zákl. přenesená",J541,0)</f>
        <v>0</v>
      </c>
      <c r="BH541" s="133">
        <f>IF(N541="sníž. přenesená",J541,0)</f>
        <v>0</v>
      </c>
      <c r="BI541" s="133">
        <f>IF(N541="nulová",J541,0)</f>
        <v>0</v>
      </c>
      <c r="BJ541" s="15" t="s">
        <v>72</v>
      </c>
      <c r="BK541" s="133">
        <f>ROUND(I541*H541,2)</f>
        <v>910</v>
      </c>
      <c r="BL541" s="15" t="s">
        <v>131</v>
      </c>
      <c r="BM541" s="132" t="s">
        <v>1004</v>
      </c>
    </row>
    <row r="542" spans="2:65" s="1" customFormat="1" ht="19.5">
      <c r="B542" s="27"/>
      <c r="D542" s="134" t="s">
        <v>133</v>
      </c>
      <c r="F542" s="135" t="s">
        <v>1005</v>
      </c>
      <c r="L542" s="27"/>
      <c r="M542" s="136"/>
      <c r="T542" s="47"/>
      <c r="AT542" s="15" t="s">
        <v>133</v>
      </c>
      <c r="AU542" s="15" t="s">
        <v>74</v>
      </c>
    </row>
    <row r="543" spans="2:65" s="1" customFormat="1">
      <c r="B543" s="27"/>
      <c r="D543" s="137" t="s">
        <v>135</v>
      </c>
      <c r="F543" s="138" t="s">
        <v>1006</v>
      </c>
      <c r="L543" s="27"/>
      <c r="M543" s="136"/>
      <c r="T543" s="47"/>
      <c r="AT543" s="15" t="s">
        <v>135</v>
      </c>
      <c r="AU543" s="15" t="s">
        <v>74</v>
      </c>
    </row>
    <row r="544" spans="2:65" s="1" customFormat="1" ht="24.2" customHeight="1">
      <c r="B544" s="121"/>
      <c r="C544" s="122" t="s">
        <v>1007</v>
      </c>
      <c r="D544" s="122" t="s">
        <v>126</v>
      </c>
      <c r="E544" s="123" t="s">
        <v>1008</v>
      </c>
      <c r="F544" s="124" t="s">
        <v>1009</v>
      </c>
      <c r="G544" s="125" t="s">
        <v>252</v>
      </c>
      <c r="H544" s="126">
        <v>15</v>
      </c>
      <c r="I544" s="127">
        <v>240</v>
      </c>
      <c r="J544" s="127">
        <f>ROUND(I544*H544,2)</f>
        <v>3600</v>
      </c>
      <c r="K544" s="124" t="s">
        <v>130</v>
      </c>
      <c r="L544" s="27"/>
      <c r="M544" s="128" t="s">
        <v>3</v>
      </c>
      <c r="N544" s="129" t="s">
        <v>36</v>
      </c>
      <c r="O544" s="130">
        <v>0.15</v>
      </c>
      <c r="P544" s="130">
        <f>O544*H544</f>
        <v>2.25</v>
      </c>
      <c r="Q544" s="130">
        <v>1.9000000000000001E-4</v>
      </c>
      <c r="R544" s="130">
        <f>Q544*H544</f>
        <v>2.8500000000000001E-3</v>
      </c>
      <c r="S544" s="130">
        <v>0</v>
      </c>
      <c r="T544" s="131">
        <f>S544*H544</f>
        <v>0</v>
      </c>
      <c r="AR544" s="132" t="s">
        <v>131</v>
      </c>
      <c r="AT544" s="132" t="s">
        <v>126</v>
      </c>
      <c r="AU544" s="132" t="s">
        <v>74</v>
      </c>
      <c r="AY544" s="15" t="s">
        <v>124</v>
      </c>
      <c r="BE544" s="133">
        <f>IF(N544="základní",J544,0)</f>
        <v>3600</v>
      </c>
      <c r="BF544" s="133">
        <f>IF(N544="snížená",J544,0)</f>
        <v>0</v>
      </c>
      <c r="BG544" s="133">
        <f>IF(N544="zákl. přenesená",J544,0)</f>
        <v>0</v>
      </c>
      <c r="BH544" s="133">
        <f>IF(N544="sníž. přenesená",J544,0)</f>
        <v>0</v>
      </c>
      <c r="BI544" s="133">
        <f>IF(N544="nulová",J544,0)</f>
        <v>0</v>
      </c>
      <c r="BJ544" s="15" t="s">
        <v>72</v>
      </c>
      <c r="BK544" s="133">
        <f>ROUND(I544*H544,2)</f>
        <v>3600</v>
      </c>
      <c r="BL544" s="15" t="s">
        <v>131</v>
      </c>
      <c r="BM544" s="132" t="s">
        <v>1010</v>
      </c>
    </row>
    <row r="545" spans="2:65" s="1" customFormat="1" ht="19.5">
      <c r="B545" s="27"/>
      <c r="D545" s="134" t="s">
        <v>133</v>
      </c>
      <c r="F545" s="135" t="s">
        <v>1011</v>
      </c>
      <c r="L545" s="27"/>
      <c r="M545" s="136"/>
      <c r="T545" s="47"/>
      <c r="AT545" s="15" t="s">
        <v>133</v>
      </c>
      <c r="AU545" s="15" t="s">
        <v>74</v>
      </c>
    </row>
    <row r="546" spans="2:65" s="1" customFormat="1">
      <c r="B546" s="27"/>
      <c r="D546" s="137" t="s">
        <v>135</v>
      </c>
      <c r="F546" s="138" t="s">
        <v>1012</v>
      </c>
      <c r="L546" s="27"/>
      <c r="M546" s="136"/>
      <c r="T546" s="47"/>
      <c r="AT546" s="15" t="s">
        <v>135</v>
      </c>
      <c r="AU546" s="15" t="s">
        <v>74</v>
      </c>
    </row>
    <row r="547" spans="2:65" s="1" customFormat="1" ht="24.2" customHeight="1">
      <c r="B547" s="121"/>
      <c r="C547" s="122" t="s">
        <v>1013</v>
      </c>
      <c r="D547" s="122" t="s">
        <v>126</v>
      </c>
      <c r="E547" s="123" t="s">
        <v>1014</v>
      </c>
      <c r="F547" s="124" t="s">
        <v>1015</v>
      </c>
      <c r="G547" s="125" t="s">
        <v>240</v>
      </c>
      <c r="H547" s="126">
        <v>20</v>
      </c>
      <c r="I547" s="127">
        <v>2380</v>
      </c>
      <c r="J547" s="127">
        <f>ROUND(I547*H547,2)</f>
        <v>47600</v>
      </c>
      <c r="K547" s="124" t="s">
        <v>130</v>
      </c>
      <c r="L547" s="27"/>
      <c r="M547" s="128" t="s">
        <v>3</v>
      </c>
      <c r="N547" s="129" t="s">
        <v>36</v>
      </c>
      <c r="O547" s="130">
        <v>2.7450000000000001</v>
      </c>
      <c r="P547" s="130">
        <f>O547*H547</f>
        <v>54.900000000000006</v>
      </c>
      <c r="Q547" s="130">
        <v>7.9549999999999996E-2</v>
      </c>
      <c r="R547" s="130">
        <f>Q547*H547</f>
        <v>1.591</v>
      </c>
      <c r="S547" s="130">
        <v>0</v>
      </c>
      <c r="T547" s="131">
        <f>S547*H547</f>
        <v>0</v>
      </c>
      <c r="AR547" s="132" t="s">
        <v>131</v>
      </c>
      <c r="AT547" s="132" t="s">
        <v>126</v>
      </c>
      <c r="AU547" s="132" t="s">
        <v>74</v>
      </c>
      <c r="AY547" s="15" t="s">
        <v>124</v>
      </c>
      <c r="BE547" s="133">
        <f>IF(N547="základní",J547,0)</f>
        <v>47600</v>
      </c>
      <c r="BF547" s="133">
        <f>IF(N547="snížená",J547,0)</f>
        <v>0</v>
      </c>
      <c r="BG547" s="133">
        <f>IF(N547="zákl. přenesená",J547,0)</f>
        <v>0</v>
      </c>
      <c r="BH547" s="133">
        <f>IF(N547="sníž. přenesená",J547,0)</f>
        <v>0</v>
      </c>
      <c r="BI547" s="133">
        <f>IF(N547="nulová",J547,0)</f>
        <v>0</v>
      </c>
      <c r="BJ547" s="15" t="s">
        <v>72</v>
      </c>
      <c r="BK547" s="133">
        <f>ROUND(I547*H547,2)</f>
        <v>47600</v>
      </c>
      <c r="BL547" s="15" t="s">
        <v>131</v>
      </c>
      <c r="BM547" s="132" t="s">
        <v>1016</v>
      </c>
    </row>
    <row r="548" spans="2:65" s="1" customFormat="1" ht="19.5">
      <c r="B548" s="27"/>
      <c r="D548" s="134" t="s">
        <v>133</v>
      </c>
      <c r="F548" s="135" t="s">
        <v>1017</v>
      </c>
      <c r="L548" s="27"/>
      <c r="M548" s="136"/>
      <c r="T548" s="47"/>
      <c r="AT548" s="15" t="s">
        <v>133</v>
      </c>
      <c r="AU548" s="15" t="s">
        <v>74</v>
      </c>
    </row>
    <row r="549" spans="2:65" s="1" customFormat="1">
      <c r="B549" s="27"/>
      <c r="D549" s="137" t="s">
        <v>135</v>
      </c>
      <c r="F549" s="138" t="s">
        <v>1018</v>
      </c>
      <c r="L549" s="27"/>
      <c r="M549" s="136"/>
      <c r="T549" s="47"/>
      <c r="AT549" s="15" t="s">
        <v>135</v>
      </c>
      <c r="AU549" s="15" t="s">
        <v>74</v>
      </c>
    </row>
    <row r="550" spans="2:65" s="1" customFormat="1" ht="24.2" customHeight="1">
      <c r="B550" s="121"/>
      <c r="C550" s="122" t="s">
        <v>1019</v>
      </c>
      <c r="D550" s="122" t="s">
        <v>126</v>
      </c>
      <c r="E550" s="123" t="s">
        <v>1020</v>
      </c>
      <c r="F550" s="124" t="s">
        <v>1021</v>
      </c>
      <c r="G550" s="125" t="s">
        <v>240</v>
      </c>
      <c r="H550" s="126">
        <v>4</v>
      </c>
      <c r="I550" s="127">
        <v>4940</v>
      </c>
      <c r="J550" s="127">
        <f>ROUND(I550*H550,2)</f>
        <v>19760</v>
      </c>
      <c r="K550" s="124" t="s">
        <v>130</v>
      </c>
      <c r="L550" s="27"/>
      <c r="M550" s="128" t="s">
        <v>3</v>
      </c>
      <c r="N550" s="129" t="s">
        <v>36</v>
      </c>
      <c r="O550" s="130">
        <v>4.4400000000000004</v>
      </c>
      <c r="P550" s="130">
        <f>O550*H550</f>
        <v>17.760000000000002</v>
      </c>
      <c r="Q550" s="130">
        <v>2.2912400000000002</v>
      </c>
      <c r="R550" s="130">
        <f>Q550*H550</f>
        <v>9.1649600000000007</v>
      </c>
      <c r="S550" s="130">
        <v>0</v>
      </c>
      <c r="T550" s="131">
        <f>S550*H550</f>
        <v>0</v>
      </c>
      <c r="AR550" s="132" t="s">
        <v>131</v>
      </c>
      <c r="AT550" s="132" t="s">
        <v>126</v>
      </c>
      <c r="AU550" s="132" t="s">
        <v>74</v>
      </c>
      <c r="AY550" s="15" t="s">
        <v>124</v>
      </c>
      <c r="BE550" s="133">
        <f>IF(N550="základní",J550,0)</f>
        <v>19760</v>
      </c>
      <c r="BF550" s="133">
        <f>IF(N550="snížená",J550,0)</f>
        <v>0</v>
      </c>
      <c r="BG550" s="133">
        <f>IF(N550="zákl. přenesená",J550,0)</f>
        <v>0</v>
      </c>
      <c r="BH550" s="133">
        <f>IF(N550="sníž. přenesená",J550,0)</f>
        <v>0</v>
      </c>
      <c r="BI550" s="133">
        <f>IF(N550="nulová",J550,0)</f>
        <v>0</v>
      </c>
      <c r="BJ550" s="15" t="s">
        <v>72</v>
      </c>
      <c r="BK550" s="133">
        <f>ROUND(I550*H550,2)</f>
        <v>19760</v>
      </c>
      <c r="BL550" s="15" t="s">
        <v>131</v>
      </c>
      <c r="BM550" s="132" t="s">
        <v>1022</v>
      </c>
    </row>
    <row r="551" spans="2:65" s="1" customFormat="1" ht="19.5">
      <c r="B551" s="27"/>
      <c r="D551" s="134" t="s">
        <v>133</v>
      </c>
      <c r="F551" s="135" t="s">
        <v>1023</v>
      </c>
      <c r="L551" s="27"/>
      <c r="M551" s="136"/>
      <c r="T551" s="47"/>
      <c r="AT551" s="15" t="s">
        <v>133</v>
      </c>
      <c r="AU551" s="15" t="s">
        <v>74</v>
      </c>
    </row>
    <row r="552" spans="2:65" s="1" customFormat="1">
      <c r="B552" s="27"/>
      <c r="D552" s="137" t="s">
        <v>135</v>
      </c>
      <c r="F552" s="138" t="s">
        <v>1024</v>
      </c>
      <c r="L552" s="27"/>
      <c r="M552" s="136"/>
      <c r="T552" s="47"/>
      <c r="AT552" s="15" t="s">
        <v>135</v>
      </c>
      <c r="AU552" s="15" t="s">
        <v>74</v>
      </c>
    </row>
    <row r="553" spans="2:65" s="1" customFormat="1" ht="33" customHeight="1">
      <c r="B553" s="121"/>
      <c r="C553" s="122" t="s">
        <v>1025</v>
      </c>
      <c r="D553" s="122" t="s">
        <v>126</v>
      </c>
      <c r="E553" s="123" t="s">
        <v>1026</v>
      </c>
      <c r="F553" s="124" t="s">
        <v>1027</v>
      </c>
      <c r="G553" s="125" t="s">
        <v>240</v>
      </c>
      <c r="H553" s="126">
        <v>5</v>
      </c>
      <c r="I553" s="127">
        <v>5640</v>
      </c>
      <c r="J553" s="127">
        <f>ROUND(I553*H553,2)</f>
        <v>28200</v>
      </c>
      <c r="K553" s="124" t="s">
        <v>130</v>
      </c>
      <c r="L553" s="27"/>
      <c r="M553" s="128" t="s">
        <v>3</v>
      </c>
      <c r="N553" s="129" t="s">
        <v>36</v>
      </c>
      <c r="O553" s="130">
        <v>3.806</v>
      </c>
      <c r="P553" s="130">
        <f>O553*H553</f>
        <v>19.03</v>
      </c>
      <c r="Q553" s="130">
        <v>1.48614</v>
      </c>
      <c r="R553" s="130">
        <f>Q553*H553</f>
        <v>7.4306999999999999</v>
      </c>
      <c r="S553" s="130">
        <v>0</v>
      </c>
      <c r="T553" s="131">
        <f>S553*H553</f>
        <v>0</v>
      </c>
      <c r="AR553" s="132" t="s">
        <v>131</v>
      </c>
      <c r="AT553" s="132" t="s">
        <v>126</v>
      </c>
      <c r="AU553" s="132" t="s">
        <v>74</v>
      </c>
      <c r="AY553" s="15" t="s">
        <v>124</v>
      </c>
      <c r="BE553" s="133">
        <f>IF(N553="základní",J553,0)</f>
        <v>28200</v>
      </c>
      <c r="BF553" s="133">
        <f>IF(N553="snížená",J553,0)</f>
        <v>0</v>
      </c>
      <c r="BG553" s="133">
        <f>IF(N553="zákl. přenesená",J553,0)</f>
        <v>0</v>
      </c>
      <c r="BH553" s="133">
        <f>IF(N553="sníž. přenesená",J553,0)</f>
        <v>0</v>
      </c>
      <c r="BI553" s="133">
        <f>IF(N553="nulová",J553,0)</f>
        <v>0</v>
      </c>
      <c r="BJ553" s="15" t="s">
        <v>72</v>
      </c>
      <c r="BK553" s="133">
        <f>ROUND(I553*H553,2)</f>
        <v>28200</v>
      </c>
      <c r="BL553" s="15" t="s">
        <v>131</v>
      </c>
      <c r="BM553" s="132" t="s">
        <v>1028</v>
      </c>
    </row>
    <row r="554" spans="2:65" s="1" customFormat="1" ht="19.5">
      <c r="B554" s="27"/>
      <c r="D554" s="134" t="s">
        <v>133</v>
      </c>
      <c r="F554" s="135" t="s">
        <v>1029</v>
      </c>
      <c r="L554" s="27"/>
      <c r="M554" s="136"/>
      <c r="T554" s="47"/>
      <c r="AT554" s="15" t="s">
        <v>133</v>
      </c>
      <c r="AU554" s="15" t="s">
        <v>74</v>
      </c>
    </row>
    <row r="555" spans="2:65" s="1" customFormat="1">
      <c r="B555" s="27"/>
      <c r="D555" s="137" t="s">
        <v>135</v>
      </c>
      <c r="F555" s="138" t="s">
        <v>1030</v>
      </c>
      <c r="L555" s="27"/>
      <c r="M555" s="136"/>
      <c r="T555" s="47"/>
      <c r="AT555" s="15" t="s">
        <v>135</v>
      </c>
      <c r="AU555" s="15" t="s">
        <v>74</v>
      </c>
    </row>
    <row r="556" spans="2:65" s="11" customFormat="1" ht="22.9" customHeight="1">
      <c r="B556" s="110"/>
      <c r="D556" s="111" t="s">
        <v>64</v>
      </c>
      <c r="E556" s="119" t="s">
        <v>131</v>
      </c>
      <c r="F556" s="119" t="s">
        <v>1031</v>
      </c>
      <c r="J556" s="120">
        <f>BK556</f>
        <v>1532490</v>
      </c>
      <c r="L556" s="110"/>
      <c r="M556" s="114"/>
      <c r="P556" s="115">
        <f>SUM(P557:P663)</f>
        <v>1757.39</v>
      </c>
      <c r="R556" s="115">
        <f>SUM(R557:R663)</f>
        <v>140.54070000000002</v>
      </c>
      <c r="T556" s="116">
        <f>SUM(T557:T663)</f>
        <v>6.8981999999999992</v>
      </c>
      <c r="AR556" s="111" t="s">
        <v>72</v>
      </c>
      <c r="AT556" s="117" t="s">
        <v>64</v>
      </c>
      <c r="AU556" s="117" t="s">
        <v>72</v>
      </c>
      <c r="AY556" s="111" t="s">
        <v>124</v>
      </c>
      <c r="BK556" s="118">
        <f>SUM(BK557:BK663)</f>
        <v>1532490</v>
      </c>
    </row>
    <row r="557" spans="2:65" s="1" customFormat="1" ht="24.2" customHeight="1">
      <c r="B557" s="121"/>
      <c r="C557" s="122" t="s">
        <v>1032</v>
      </c>
      <c r="D557" s="122" t="s">
        <v>126</v>
      </c>
      <c r="E557" s="123" t="s">
        <v>1033</v>
      </c>
      <c r="F557" s="124" t="s">
        <v>1034</v>
      </c>
      <c r="G557" s="125" t="s">
        <v>129</v>
      </c>
      <c r="H557" s="126">
        <v>10</v>
      </c>
      <c r="I557" s="127">
        <v>819</v>
      </c>
      <c r="J557" s="127">
        <f>ROUND(I557*H557,2)</f>
        <v>8190</v>
      </c>
      <c r="K557" s="124" t="s">
        <v>130</v>
      </c>
      <c r="L557" s="27"/>
      <c r="M557" s="128" t="s">
        <v>3</v>
      </c>
      <c r="N557" s="129" t="s">
        <v>36</v>
      </c>
      <c r="O557" s="130">
        <v>1.411</v>
      </c>
      <c r="P557" s="130">
        <f>O557*H557</f>
        <v>14.11</v>
      </c>
      <c r="Q557" s="130">
        <v>2.1800000000000001E-3</v>
      </c>
      <c r="R557" s="130">
        <f>Q557*H557</f>
        <v>2.18E-2</v>
      </c>
      <c r="S557" s="130">
        <v>0</v>
      </c>
      <c r="T557" s="131">
        <f>S557*H557</f>
        <v>0</v>
      </c>
      <c r="AR557" s="132" t="s">
        <v>131</v>
      </c>
      <c r="AT557" s="132" t="s">
        <v>126</v>
      </c>
      <c r="AU557" s="132" t="s">
        <v>74</v>
      </c>
      <c r="AY557" s="15" t="s">
        <v>124</v>
      </c>
      <c r="BE557" s="133">
        <f>IF(N557="základní",J557,0)</f>
        <v>8190</v>
      </c>
      <c r="BF557" s="133">
        <f>IF(N557="snížená",J557,0)</f>
        <v>0</v>
      </c>
      <c r="BG557" s="133">
        <f>IF(N557="zákl. přenesená",J557,0)</f>
        <v>0</v>
      </c>
      <c r="BH557" s="133">
        <f>IF(N557="sníž. přenesená",J557,0)</f>
        <v>0</v>
      </c>
      <c r="BI557" s="133">
        <f>IF(N557="nulová",J557,0)</f>
        <v>0</v>
      </c>
      <c r="BJ557" s="15" t="s">
        <v>72</v>
      </c>
      <c r="BK557" s="133">
        <f>ROUND(I557*H557,2)</f>
        <v>8190</v>
      </c>
      <c r="BL557" s="15" t="s">
        <v>131</v>
      </c>
      <c r="BM557" s="132" t="s">
        <v>1035</v>
      </c>
    </row>
    <row r="558" spans="2:65" s="1" customFormat="1" ht="29.25">
      <c r="B558" s="27"/>
      <c r="D558" s="134" t="s">
        <v>133</v>
      </c>
      <c r="F558" s="135" t="s">
        <v>1036</v>
      </c>
      <c r="L558" s="27"/>
      <c r="M558" s="136"/>
      <c r="T558" s="47"/>
      <c r="AT558" s="15" t="s">
        <v>133</v>
      </c>
      <c r="AU558" s="15" t="s">
        <v>74</v>
      </c>
    </row>
    <row r="559" spans="2:65" s="1" customFormat="1">
      <c r="B559" s="27"/>
      <c r="D559" s="137" t="s">
        <v>135</v>
      </c>
      <c r="F559" s="138" t="s">
        <v>1037</v>
      </c>
      <c r="L559" s="27"/>
      <c r="M559" s="136"/>
      <c r="T559" s="47"/>
      <c r="AT559" s="15" t="s">
        <v>135</v>
      </c>
      <c r="AU559" s="15" t="s">
        <v>74</v>
      </c>
    </row>
    <row r="560" spans="2:65" s="1" customFormat="1" ht="21.75" customHeight="1">
      <c r="B560" s="121"/>
      <c r="C560" s="122" t="s">
        <v>1038</v>
      </c>
      <c r="D560" s="122" t="s">
        <v>126</v>
      </c>
      <c r="E560" s="123" t="s">
        <v>1039</v>
      </c>
      <c r="F560" s="124" t="s">
        <v>1040</v>
      </c>
      <c r="G560" s="125" t="s">
        <v>129</v>
      </c>
      <c r="H560" s="126">
        <v>50</v>
      </c>
      <c r="I560" s="127">
        <v>1560</v>
      </c>
      <c r="J560" s="127">
        <f>ROUND(I560*H560,2)</f>
        <v>78000</v>
      </c>
      <c r="K560" s="124" t="s">
        <v>130</v>
      </c>
      <c r="L560" s="27"/>
      <c r="M560" s="128" t="s">
        <v>3</v>
      </c>
      <c r="N560" s="129" t="s">
        <v>36</v>
      </c>
      <c r="O560" s="130">
        <v>2.31</v>
      </c>
      <c r="P560" s="130">
        <f>O560*H560</f>
        <v>115.5</v>
      </c>
      <c r="Q560" s="130">
        <v>2.3999999999999998E-3</v>
      </c>
      <c r="R560" s="130">
        <f>Q560*H560</f>
        <v>0.12</v>
      </c>
      <c r="S560" s="130">
        <v>0</v>
      </c>
      <c r="T560" s="131">
        <f>S560*H560</f>
        <v>0</v>
      </c>
      <c r="AR560" s="132" t="s">
        <v>131</v>
      </c>
      <c r="AT560" s="132" t="s">
        <v>126</v>
      </c>
      <c r="AU560" s="132" t="s">
        <v>74</v>
      </c>
      <c r="AY560" s="15" t="s">
        <v>124</v>
      </c>
      <c r="BE560" s="133">
        <f>IF(N560="základní",J560,0)</f>
        <v>78000</v>
      </c>
      <c r="BF560" s="133">
        <f>IF(N560="snížená",J560,0)</f>
        <v>0</v>
      </c>
      <c r="BG560" s="133">
        <f>IF(N560="zákl. přenesená",J560,0)</f>
        <v>0</v>
      </c>
      <c r="BH560" s="133">
        <f>IF(N560="sníž. přenesená",J560,0)</f>
        <v>0</v>
      </c>
      <c r="BI560" s="133">
        <f>IF(N560="nulová",J560,0)</f>
        <v>0</v>
      </c>
      <c r="BJ560" s="15" t="s">
        <v>72</v>
      </c>
      <c r="BK560" s="133">
        <f>ROUND(I560*H560,2)</f>
        <v>78000</v>
      </c>
      <c r="BL560" s="15" t="s">
        <v>131</v>
      </c>
      <c r="BM560" s="132" t="s">
        <v>1041</v>
      </c>
    </row>
    <row r="561" spans="2:65" s="1" customFormat="1">
      <c r="B561" s="27"/>
      <c r="D561" s="134" t="s">
        <v>133</v>
      </c>
      <c r="F561" s="135" t="s">
        <v>1042</v>
      </c>
      <c r="L561" s="27"/>
      <c r="M561" s="136"/>
      <c r="T561" s="47"/>
      <c r="AT561" s="15" t="s">
        <v>133</v>
      </c>
      <c r="AU561" s="15" t="s">
        <v>74</v>
      </c>
    </row>
    <row r="562" spans="2:65" s="1" customFormat="1">
      <c r="B562" s="27"/>
      <c r="D562" s="137" t="s">
        <v>135</v>
      </c>
      <c r="F562" s="138" t="s">
        <v>1043</v>
      </c>
      <c r="L562" s="27"/>
      <c r="M562" s="136"/>
      <c r="T562" s="47"/>
      <c r="AT562" s="15" t="s">
        <v>135</v>
      </c>
      <c r="AU562" s="15" t="s">
        <v>74</v>
      </c>
    </row>
    <row r="563" spans="2:65" s="1" customFormat="1" ht="21.75" customHeight="1">
      <c r="B563" s="121"/>
      <c r="C563" s="122" t="s">
        <v>1044</v>
      </c>
      <c r="D563" s="122" t="s">
        <v>126</v>
      </c>
      <c r="E563" s="123" t="s">
        <v>1045</v>
      </c>
      <c r="F563" s="124" t="s">
        <v>1046</v>
      </c>
      <c r="G563" s="125" t="s">
        <v>129</v>
      </c>
      <c r="H563" s="126">
        <v>60</v>
      </c>
      <c r="I563" s="127">
        <v>1380</v>
      </c>
      <c r="J563" s="127">
        <f>ROUND(I563*H563,2)</f>
        <v>82800</v>
      </c>
      <c r="K563" s="124" t="s">
        <v>130</v>
      </c>
      <c r="L563" s="27"/>
      <c r="M563" s="128" t="s">
        <v>3</v>
      </c>
      <c r="N563" s="129" t="s">
        <v>36</v>
      </c>
      <c r="O563" s="130">
        <v>2.17</v>
      </c>
      <c r="P563" s="130">
        <f>O563*H563</f>
        <v>130.19999999999999</v>
      </c>
      <c r="Q563" s="130">
        <v>7.7999999999999999E-4</v>
      </c>
      <c r="R563" s="130">
        <f>Q563*H563</f>
        <v>4.6800000000000001E-2</v>
      </c>
      <c r="S563" s="130">
        <v>0</v>
      </c>
      <c r="T563" s="131">
        <f>S563*H563</f>
        <v>0</v>
      </c>
      <c r="AR563" s="132" t="s">
        <v>131</v>
      </c>
      <c r="AT563" s="132" t="s">
        <v>126</v>
      </c>
      <c r="AU563" s="132" t="s">
        <v>74</v>
      </c>
      <c r="AY563" s="15" t="s">
        <v>124</v>
      </c>
      <c r="BE563" s="133">
        <f>IF(N563="základní",J563,0)</f>
        <v>82800</v>
      </c>
      <c r="BF563" s="133">
        <f>IF(N563="snížená",J563,0)</f>
        <v>0</v>
      </c>
      <c r="BG563" s="133">
        <f>IF(N563="zákl. přenesená",J563,0)</f>
        <v>0</v>
      </c>
      <c r="BH563" s="133">
        <f>IF(N563="sníž. přenesená",J563,0)</f>
        <v>0</v>
      </c>
      <c r="BI563" s="133">
        <f>IF(N563="nulová",J563,0)</f>
        <v>0</v>
      </c>
      <c r="BJ563" s="15" t="s">
        <v>72</v>
      </c>
      <c r="BK563" s="133">
        <f>ROUND(I563*H563,2)</f>
        <v>82800</v>
      </c>
      <c r="BL563" s="15" t="s">
        <v>131</v>
      </c>
      <c r="BM563" s="132" t="s">
        <v>1047</v>
      </c>
    </row>
    <row r="564" spans="2:65" s="1" customFormat="1">
      <c r="B564" s="27"/>
      <c r="D564" s="134" t="s">
        <v>133</v>
      </c>
      <c r="F564" s="135" t="s">
        <v>1048</v>
      </c>
      <c r="L564" s="27"/>
      <c r="M564" s="136"/>
      <c r="T564" s="47"/>
      <c r="AT564" s="15" t="s">
        <v>133</v>
      </c>
      <c r="AU564" s="15" t="s">
        <v>74</v>
      </c>
    </row>
    <row r="565" spans="2:65" s="1" customFormat="1">
      <c r="B565" s="27"/>
      <c r="D565" s="137" t="s">
        <v>135</v>
      </c>
      <c r="F565" s="138" t="s">
        <v>1049</v>
      </c>
      <c r="L565" s="27"/>
      <c r="M565" s="136"/>
      <c r="T565" s="47"/>
      <c r="AT565" s="15" t="s">
        <v>135</v>
      </c>
      <c r="AU565" s="15" t="s">
        <v>74</v>
      </c>
    </row>
    <row r="566" spans="2:65" s="1" customFormat="1" ht="24.2" customHeight="1">
      <c r="B566" s="121"/>
      <c r="C566" s="139" t="s">
        <v>1050</v>
      </c>
      <c r="D566" s="139" t="s">
        <v>343</v>
      </c>
      <c r="E566" s="140" t="s">
        <v>1051</v>
      </c>
      <c r="F566" s="141" t="s">
        <v>1052</v>
      </c>
      <c r="G566" s="142" t="s">
        <v>346</v>
      </c>
      <c r="H566" s="143">
        <v>5</v>
      </c>
      <c r="I566" s="144">
        <v>37500</v>
      </c>
      <c r="J566" s="144">
        <f>ROUND(I566*H566,2)</f>
        <v>187500</v>
      </c>
      <c r="K566" s="141" t="s">
        <v>130</v>
      </c>
      <c r="L566" s="145"/>
      <c r="M566" s="146" t="s">
        <v>3</v>
      </c>
      <c r="N566" s="147" t="s">
        <v>36</v>
      </c>
      <c r="O566" s="130">
        <v>0</v>
      </c>
      <c r="P566" s="130">
        <f>O566*H566</f>
        <v>0</v>
      </c>
      <c r="Q566" s="130">
        <v>1</v>
      </c>
      <c r="R566" s="130">
        <f>Q566*H566</f>
        <v>5</v>
      </c>
      <c r="S566" s="130">
        <v>0</v>
      </c>
      <c r="T566" s="131">
        <f>S566*H566</f>
        <v>0</v>
      </c>
      <c r="AR566" s="132" t="s">
        <v>172</v>
      </c>
      <c r="AT566" s="132" t="s">
        <v>343</v>
      </c>
      <c r="AU566" s="132" t="s">
        <v>74</v>
      </c>
      <c r="AY566" s="15" t="s">
        <v>124</v>
      </c>
      <c r="BE566" s="133">
        <f>IF(N566="základní",J566,0)</f>
        <v>187500</v>
      </c>
      <c r="BF566" s="133">
        <f>IF(N566="snížená",J566,0)</f>
        <v>0</v>
      </c>
      <c r="BG566" s="133">
        <f>IF(N566="zákl. přenesená",J566,0)</f>
        <v>0</v>
      </c>
      <c r="BH566" s="133">
        <f>IF(N566="sníž. přenesená",J566,0)</f>
        <v>0</v>
      </c>
      <c r="BI566" s="133">
        <f>IF(N566="nulová",J566,0)</f>
        <v>0</v>
      </c>
      <c r="BJ566" s="15" t="s">
        <v>72</v>
      </c>
      <c r="BK566" s="133">
        <f>ROUND(I566*H566,2)</f>
        <v>187500</v>
      </c>
      <c r="BL566" s="15" t="s">
        <v>131</v>
      </c>
      <c r="BM566" s="132" t="s">
        <v>1053</v>
      </c>
    </row>
    <row r="567" spans="2:65" s="1" customFormat="1">
      <c r="B567" s="27"/>
      <c r="D567" s="134" t="s">
        <v>133</v>
      </c>
      <c r="F567" s="135" t="s">
        <v>1052</v>
      </c>
      <c r="L567" s="27"/>
      <c r="M567" s="136"/>
      <c r="T567" s="47"/>
      <c r="AT567" s="15" t="s">
        <v>133</v>
      </c>
      <c r="AU567" s="15" t="s">
        <v>74</v>
      </c>
    </row>
    <row r="568" spans="2:65" s="1" customFormat="1" ht="21.75" customHeight="1">
      <c r="B568" s="121"/>
      <c r="C568" s="122" t="s">
        <v>1054</v>
      </c>
      <c r="D568" s="122" t="s">
        <v>126</v>
      </c>
      <c r="E568" s="123" t="s">
        <v>1055</v>
      </c>
      <c r="F568" s="124" t="s">
        <v>1056</v>
      </c>
      <c r="G568" s="125" t="s">
        <v>129</v>
      </c>
      <c r="H568" s="126">
        <v>50</v>
      </c>
      <c r="I568" s="127">
        <v>1080</v>
      </c>
      <c r="J568" s="127">
        <f>ROUND(I568*H568,2)</f>
        <v>54000</v>
      </c>
      <c r="K568" s="124" t="s">
        <v>130</v>
      </c>
      <c r="L568" s="27"/>
      <c r="M568" s="128" t="s">
        <v>3</v>
      </c>
      <c r="N568" s="129" t="s">
        <v>36</v>
      </c>
      <c r="O568" s="130">
        <v>2.2999999999999998</v>
      </c>
      <c r="P568" s="130">
        <f>O568*H568</f>
        <v>114.99999999999999</v>
      </c>
      <c r="Q568" s="130">
        <v>5.9999999999999995E-4</v>
      </c>
      <c r="R568" s="130">
        <f>Q568*H568</f>
        <v>0.03</v>
      </c>
      <c r="S568" s="130">
        <v>0</v>
      </c>
      <c r="T568" s="131">
        <f>S568*H568</f>
        <v>0</v>
      </c>
      <c r="AR568" s="132" t="s">
        <v>131</v>
      </c>
      <c r="AT568" s="132" t="s">
        <v>126</v>
      </c>
      <c r="AU568" s="132" t="s">
        <v>74</v>
      </c>
      <c r="AY568" s="15" t="s">
        <v>124</v>
      </c>
      <c r="BE568" s="133">
        <f>IF(N568="základní",J568,0)</f>
        <v>54000</v>
      </c>
      <c r="BF568" s="133">
        <f>IF(N568="snížená",J568,0)</f>
        <v>0</v>
      </c>
      <c r="BG568" s="133">
        <f>IF(N568="zákl. přenesená",J568,0)</f>
        <v>0</v>
      </c>
      <c r="BH568" s="133">
        <f>IF(N568="sníž. přenesená",J568,0)</f>
        <v>0</v>
      </c>
      <c r="BI568" s="133">
        <f>IF(N568="nulová",J568,0)</f>
        <v>0</v>
      </c>
      <c r="BJ568" s="15" t="s">
        <v>72</v>
      </c>
      <c r="BK568" s="133">
        <f>ROUND(I568*H568,2)</f>
        <v>54000</v>
      </c>
      <c r="BL568" s="15" t="s">
        <v>131</v>
      </c>
      <c r="BM568" s="132" t="s">
        <v>1057</v>
      </c>
    </row>
    <row r="569" spans="2:65" s="1" customFormat="1">
      <c r="B569" s="27"/>
      <c r="D569" s="134" t="s">
        <v>133</v>
      </c>
      <c r="F569" s="135" t="s">
        <v>1058</v>
      </c>
      <c r="L569" s="27"/>
      <c r="M569" s="136"/>
      <c r="T569" s="47"/>
      <c r="AT569" s="15" t="s">
        <v>133</v>
      </c>
      <c r="AU569" s="15" t="s">
        <v>74</v>
      </c>
    </row>
    <row r="570" spans="2:65" s="1" customFormat="1">
      <c r="B570" s="27"/>
      <c r="D570" s="137" t="s">
        <v>135</v>
      </c>
      <c r="F570" s="138" t="s">
        <v>1059</v>
      </c>
      <c r="L570" s="27"/>
      <c r="M570" s="136"/>
      <c r="T570" s="47"/>
      <c r="AT570" s="15" t="s">
        <v>135</v>
      </c>
      <c r="AU570" s="15" t="s">
        <v>74</v>
      </c>
    </row>
    <row r="571" spans="2:65" s="1" customFormat="1" ht="21.75" customHeight="1">
      <c r="B571" s="121"/>
      <c r="C571" s="122" t="s">
        <v>1060</v>
      </c>
      <c r="D571" s="122" t="s">
        <v>126</v>
      </c>
      <c r="E571" s="123" t="s">
        <v>1061</v>
      </c>
      <c r="F571" s="124" t="s">
        <v>1062</v>
      </c>
      <c r="G571" s="125" t="s">
        <v>129</v>
      </c>
      <c r="H571" s="126">
        <v>60</v>
      </c>
      <c r="I571" s="127">
        <v>909</v>
      </c>
      <c r="J571" s="127">
        <f>ROUND(I571*H571,2)</f>
        <v>54540</v>
      </c>
      <c r="K571" s="124" t="s">
        <v>130</v>
      </c>
      <c r="L571" s="27"/>
      <c r="M571" s="128" t="s">
        <v>3</v>
      </c>
      <c r="N571" s="129" t="s">
        <v>36</v>
      </c>
      <c r="O571" s="130">
        <v>1.88</v>
      </c>
      <c r="P571" s="130">
        <f>O571*H571</f>
        <v>112.8</v>
      </c>
      <c r="Q571" s="130">
        <v>5.9999999999999995E-4</v>
      </c>
      <c r="R571" s="130">
        <f>Q571*H571</f>
        <v>3.5999999999999997E-2</v>
      </c>
      <c r="S571" s="130">
        <v>0</v>
      </c>
      <c r="T571" s="131">
        <f>S571*H571</f>
        <v>0</v>
      </c>
      <c r="AR571" s="132" t="s">
        <v>131</v>
      </c>
      <c r="AT571" s="132" t="s">
        <v>126</v>
      </c>
      <c r="AU571" s="132" t="s">
        <v>74</v>
      </c>
      <c r="AY571" s="15" t="s">
        <v>124</v>
      </c>
      <c r="BE571" s="133">
        <f>IF(N571="základní",J571,0)</f>
        <v>54540</v>
      </c>
      <c r="BF571" s="133">
        <f>IF(N571="snížená",J571,0)</f>
        <v>0</v>
      </c>
      <c r="BG571" s="133">
        <f>IF(N571="zákl. přenesená",J571,0)</f>
        <v>0</v>
      </c>
      <c r="BH571" s="133">
        <f>IF(N571="sníž. přenesená",J571,0)</f>
        <v>0</v>
      </c>
      <c r="BI571" s="133">
        <f>IF(N571="nulová",J571,0)</f>
        <v>0</v>
      </c>
      <c r="BJ571" s="15" t="s">
        <v>72</v>
      </c>
      <c r="BK571" s="133">
        <f>ROUND(I571*H571,2)</f>
        <v>54540</v>
      </c>
      <c r="BL571" s="15" t="s">
        <v>131</v>
      </c>
      <c r="BM571" s="132" t="s">
        <v>1063</v>
      </c>
    </row>
    <row r="572" spans="2:65" s="1" customFormat="1">
      <c r="B572" s="27"/>
      <c r="D572" s="134" t="s">
        <v>133</v>
      </c>
      <c r="F572" s="135" t="s">
        <v>1064</v>
      </c>
      <c r="L572" s="27"/>
      <c r="M572" s="136"/>
      <c r="T572" s="47"/>
      <c r="AT572" s="15" t="s">
        <v>133</v>
      </c>
      <c r="AU572" s="15" t="s">
        <v>74</v>
      </c>
    </row>
    <row r="573" spans="2:65" s="1" customFormat="1">
      <c r="B573" s="27"/>
      <c r="D573" s="137" t="s">
        <v>135</v>
      </c>
      <c r="F573" s="138" t="s">
        <v>1065</v>
      </c>
      <c r="L573" s="27"/>
      <c r="M573" s="136"/>
      <c r="T573" s="47"/>
      <c r="AT573" s="15" t="s">
        <v>135</v>
      </c>
      <c r="AU573" s="15" t="s">
        <v>74</v>
      </c>
    </row>
    <row r="574" spans="2:65" s="1" customFormat="1" ht="21.75" customHeight="1">
      <c r="B574" s="121"/>
      <c r="C574" s="139" t="s">
        <v>1066</v>
      </c>
      <c r="D574" s="139" t="s">
        <v>343</v>
      </c>
      <c r="E574" s="140" t="s">
        <v>1067</v>
      </c>
      <c r="F574" s="141" t="s">
        <v>1068</v>
      </c>
      <c r="G574" s="142" t="s">
        <v>346</v>
      </c>
      <c r="H574" s="143">
        <v>0.4</v>
      </c>
      <c r="I574" s="144">
        <v>34700</v>
      </c>
      <c r="J574" s="144">
        <f>ROUND(I574*H574,2)</f>
        <v>13880</v>
      </c>
      <c r="K574" s="141" t="s">
        <v>130</v>
      </c>
      <c r="L574" s="145"/>
      <c r="M574" s="146" t="s">
        <v>3</v>
      </c>
      <c r="N574" s="147" t="s">
        <v>36</v>
      </c>
      <c r="O574" s="130">
        <v>0</v>
      </c>
      <c r="P574" s="130">
        <f>O574*H574</f>
        <v>0</v>
      </c>
      <c r="Q574" s="130">
        <v>1</v>
      </c>
      <c r="R574" s="130">
        <f>Q574*H574</f>
        <v>0.4</v>
      </c>
      <c r="S574" s="130">
        <v>0</v>
      </c>
      <c r="T574" s="131">
        <f>S574*H574</f>
        <v>0</v>
      </c>
      <c r="AR574" s="132" t="s">
        <v>172</v>
      </c>
      <c r="AT574" s="132" t="s">
        <v>343</v>
      </c>
      <c r="AU574" s="132" t="s">
        <v>74</v>
      </c>
      <c r="AY574" s="15" t="s">
        <v>124</v>
      </c>
      <c r="BE574" s="133">
        <f>IF(N574="základní",J574,0)</f>
        <v>13880</v>
      </c>
      <c r="BF574" s="133">
        <f>IF(N574="snížená",J574,0)</f>
        <v>0</v>
      </c>
      <c r="BG574" s="133">
        <f>IF(N574="zákl. přenesená",J574,0)</f>
        <v>0</v>
      </c>
      <c r="BH574" s="133">
        <f>IF(N574="sníž. přenesená",J574,0)</f>
        <v>0</v>
      </c>
      <c r="BI574" s="133">
        <f>IF(N574="nulová",J574,0)</f>
        <v>0</v>
      </c>
      <c r="BJ574" s="15" t="s">
        <v>72</v>
      </c>
      <c r="BK574" s="133">
        <f>ROUND(I574*H574,2)</f>
        <v>13880</v>
      </c>
      <c r="BL574" s="15" t="s">
        <v>131</v>
      </c>
      <c r="BM574" s="132" t="s">
        <v>1069</v>
      </c>
    </row>
    <row r="575" spans="2:65" s="1" customFormat="1">
      <c r="B575" s="27"/>
      <c r="D575" s="134" t="s">
        <v>133</v>
      </c>
      <c r="F575" s="135" t="s">
        <v>1068</v>
      </c>
      <c r="L575" s="27"/>
      <c r="M575" s="136"/>
      <c r="T575" s="47"/>
      <c r="AT575" s="15" t="s">
        <v>133</v>
      </c>
      <c r="AU575" s="15" t="s">
        <v>74</v>
      </c>
    </row>
    <row r="576" spans="2:65" s="1" customFormat="1" ht="24.2" customHeight="1">
      <c r="B576" s="121"/>
      <c r="C576" s="122" t="s">
        <v>1070</v>
      </c>
      <c r="D576" s="122" t="s">
        <v>126</v>
      </c>
      <c r="E576" s="123" t="s">
        <v>1071</v>
      </c>
      <c r="F576" s="124" t="s">
        <v>1072</v>
      </c>
      <c r="G576" s="125" t="s">
        <v>129</v>
      </c>
      <c r="H576" s="126">
        <v>100</v>
      </c>
      <c r="I576" s="127">
        <v>870</v>
      </c>
      <c r="J576" s="127">
        <f>ROUND(I576*H576,2)</f>
        <v>87000</v>
      </c>
      <c r="K576" s="124" t="s">
        <v>130</v>
      </c>
      <c r="L576" s="27"/>
      <c r="M576" s="128" t="s">
        <v>3</v>
      </c>
      <c r="N576" s="129" t="s">
        <v>36</v>
      </c>
      <c r="O576" s="130">
        <v>2.1</v>
      </c>
      <c r="P576" s="130">
        <f>O576*H576</f>
        <v>210</v>
      </c>
      <c r="Q576" s="130">
        <v>0</v>
      </c>
      <c r="R576" s="130">
        <f>Q576*H576</f>
        <v>0</v>
      </c>
      <c r="S576" s="130">
        <v>0</v>
      </c>
      <c r="T576" s="131">
        <f>S576*H576</f>
        <v>0</v>
      </c>
      <c r="AR576" s="132" t="s">
        <v>131</v>
      </c>
      <c r="AT576" s="132" t="s">
        <v>126</v>
      </c>
      <c r="AU576" s="132" t="s">
        <v>74</v>
      </c>
      <c r="AY576" s="15" t="s">
        <v>124</v>
      </c>
      <c r="BE576" s="133">
        <f>IF(N576="základní",J576,0)</f>
        <v>87000</v>
      </c>
      <c r="BF576" s="133">
        <f>IF(N576="snížená",J576,0)</f>
        <v>0</v>
      </c>
      <c r="BG576" s="133">
        <f>IF(N576="zákl. přenesená",J576,0)</f>
        <v>0</v>
      </c>
      <c r="BH576" s="133">
        <f>IF(N576="sníž. přenesená",J576,0)</f>
        <v>0</v>
      </c>
      <c r="BI576" s="133">
        <f>IF(N576="nulová",J576,0)</f>
        <v>0</v>
      </c>
      <c r="BJ576" s="15" t="s">
        <v>72</v>
      </c>
      <c r="BK576" s="133">
        <f>ROUND(I576*H576,2)</f>
        <v>87000</v>
      </c>
      <c r="BL576" s="15" t="s">
        <v>131</v>
      </c>
      <c r="BM576" s="132" t="s">
        <v>1073</v>
      </c>
    </row>
    <row r="577" spans="2:65" s="1" customFormat="1" ht="19.5">
      <c r="B577" s="27"/>
      <c r="D577" s="134" t="s">
        <v>133</v>
      </c>
      <c r="F577" s="135" t="s">
        <v>1074</v>
      </c>
      <c r="L577" s="27"/>
      <c r="M577" s="136"/>
      <c r="T577" s="47"/>
      <c r="AT577" s="15" t="s">
        <v>133</v>
      </c>
      <c r="AU577" s="15" t="s">
        <v>74</v>
      </c>
    </row>
    <row r="578" spans="2:65" s="1" customFormat="1">
      <c r="B578" s="27"/>
      <c r="D578" s="137" t="s">
        <v>135</v>
      </c>
      <c r="F578" s="138" t="s">
        <v>1075</v>
      </c>
      <c r="L578" s="27"/>
      <c r="M578" s="136"/>
      <c r="T578" s="47"/>
      <c r="AT578" s="15" t="s">
        <v>135</v>
      </c>
      <c r="AU578" s="15" t="s">
        <v>74</v>
      </c>
    </row>
    <row r="579" spans="2:65" s="1" customFormat="1" ht="21.75" customHeight="1">
      <c r="B579" s="121"/>
      <c r="C579" s="122" t="s">
        <v>1076</v>
      </c>
      <c r="D579" s="122" t="s">
        <v>126</v>
      </c>
      <c r="E579" s="123" t="s">
        <v>1077</v>
      </c>
      <c r="F579" s="124" t="s">
        <v>1078</v>
      </c>
      <c r="G579" s="125" t="s">
        <v>129</v>
      </c>
      <c r="H579" s="126">
        <v>50</v>
      </c>
      <c r="I579" s="127">
        <v>648</v>
      </c>
      <c r="J579" s="127">
        <f>ROUND(I579*H579,2)</f>
        <v>32400</v>
      </c>
      <c r="K579" s="124" t="s">
        <v>130</v>
      </c>
      <c r="L579" s="27"/>
      <c r="M579" s="128" t="s">
        <v>3</v>
      </c>
      <c r="N579" s="129" t="s">
        <v>36</v>
      </c>
      <c r="O579" s="130">
        <v>1.56</v>
      </c>
      <c r="P579" s="130">
        <f>O579*H579</f>
        <v>78</v>
      </c>
      <c r="Q579" s="130">
        <v>3.6999999999999999E-4</v>
      </c>
      <c r="R579" s="130">
        <f>Q579*H579</f>
        <v>1.8499999999999999E-2</v>
      </c>
      <c r="S579" s="130">
        <v>0.06</v>
      </c>
      <c r="T579" s="131">
        <f>S579*H579</f>
        <v>3</v>
      </c>
      <c r="AR579" s="132" t="s">
        <v>131</v>
      </c>
      <c r="AT579" s="132" t="s">
        <v>126</v>
      </c>
      <c r="AU579" s="132" t="s">
        <v>74</v>
      </c>
      <c r="AY579" s="15" t="s">
        <v>124</v>
      </c>
      <c r="BE579" s="133">
        <f>IF(N579="základní",J579,0)</f>
        <v>32400</v>
      </c>
      <c r="BF579" s="133">
        <f>IF(N579="snížená",J579,0)</f>
        <v>0</v>
      </c>
      <c r="BG579" s="133">
        <f>IF(N579="zákl. přenesená",J579,0)</f>
        <v>0</v>
      </c>
      <c r="BH579" s="133">
        <f>IF(N579="sníž. přenesená",J579,0)</f>
        <v>0</v>
      </c>
      <c r="BI579" s="133">
        <f>IF(N579="nulová",J579,0)</f>
        <v>0</v>
      </c>
      <c r="BJ579" s="15" t="s">
        <v>72</v>
      </c>
      <c r="BK579" s="133">
        <f>ROUND(I579*H579,2)</f>
        <v>32400</v>
      </c>
      <c r="BL579" s="15" t="s">
        <v>131</v>
      </c>
      <c r="BM579" s="132" t="s">
        <v>1079</v>
      </c>
    </row>
    <row r="580" spans="2:65" s="1" customFormat="1">
      <c r="B580" s="27"/>
      <c r="D580" s="134" t="s">
        <v>133</v>
      </c>
      <c r="F580" s="135" t="s">
        <v>1080</v>
      </c>
      <c r="L580" s="27"/>
      <c r="M580" s="136"/>
      <c r="T580" s="47"/>
      <c r="AT580" s="15" t="s">
        <v>133</v>
      </c>
      <c r="AU580" s="15" t="s">
        <v>74</v>
      </c>
    </row>
    <row r="581" spans="2:65" s="1" customFormat="1">
      <c r="B581" s="27"/>
      <c r="D581" s="137" t="s">
        <v>135</v>
      </c>
      <c r="F581" s="138" t="s">
        <v>1081</v>
      </c>
      <c r="L581" s="27"/>
      <c r="M581" s="136"/>
      <c r="T581" s="47"/>
      <c r="AT581" s="15" t="s">
        <v>135</v>
      </c>
      <c r="AU581" s="15" t="s">
        <v>74</v>
      </c>
    </row>
    <row r="582" spans="2:65" s="1" customFormat="1" ht="21.75" customHeight="1">
      <c r="B582" s="121"/>
      <c r="C582" s="122" t="s">
        <v>1082</v>
      </c>
      <c r="D582" s="122" t="s">
        <v>126</v>
      </c>
      <c r="E582" s="123" t="s">
        <v>1083</v>
      </c>
      <c r="F582" s="124" t="s">
        <v>1084</v>
      </c>
      <c r="G582" s="125" t="s">
        <v>129</v>
      </c>
      <c r="H582" s="126">
        <v>60</v>
      </c>
      <c r="I582" s="127">
        <v>384</v>
      </c>
      <c r="J582" s="127">
        <f>ROUND(I582*H582,2)</f>
        <v>23040</v>
      </c>
      <c r="K582" s="124" t="s">
        <v>130</v>
      </c>
      <c r="L582" s="27"/>
      <c r="M582" s="128" t="s">
        <v>3</v>
      </c>
      <c r="N582" s="129" t="s">
        <v>36</v>
      </c>
      <c r="O582" s="130">
        <v>0.92</v>
      </c>
      <c r="P582" s="130">
        <f>O582*H582</f>
        <v>55.2</v>
      </c>
      <c r="Q582" s="130">
        <v>3.6999999999999999E-4</v>
      </c>
      <c r="R582" s="130">
        <f>Q582*H582</f>
        <v>2.2200000000000001E-2</v>
      </c>
      <c r="S582" s="130">
        <v>0.06</v>
      </c>
      <c r="T582" s="131">
        <f>S582*H582</f>
        <v>3.5999999999999996</v>
      </c>
      <c r="AR582" s="132" t="s">
        <v>131</v>
      </c>
      <c r="AT582" s="132" t="s">
        <v>126</v>
      </c>
      <c r="AU582" s="132" t="s">
        <v>74</v>
      </c>
      <c r="AY582" s="15" t="s">
        <v>124</v>
      </c>
      <c r="BE582" s="133">
        <f>IF(N582="základní",J582,0)</f>
        <v>23040</v>
      </c>
      <c r="BF582" s="133">
        <f>IF(N582="snížená",J582,0)</f>
        <v>0</v>
      </c>
      <c r="BG582" s="133">
        <f>IF(N582="zákl. přenesená",J582,0)</f>
        <v>0</v>
      </c>
      <c r="BH582" s="133">
        <f>IF(N582="sníž. přenesená",J582,0)</f>
        <v>0</v>
      </c>
      <c r="BI582" s="133">
        <f>IF(N582="nulová",J582,0)</f>
        <v>0</v>
      </c>
      <c r="BJ582" s="15" t="s">
        <v>72</v>
      </c>
      <c r="BK582" s="133">
        <f>ROUND(I582*H582,2)</f>
        <v>23040</v>
      </c>
      <c r="BL582" s="15" t="s">
        <v>131</v>
      </c>
      <c r="BM582" s="132" t="s">
        <v>1085</v>
      </c>
    </row>
    <row r="583" spans="2:65" s="1" customFormat="1">
      <c r="B583" s="27"/>
      <c r="D583" s="134" t="s">
        <v>133</v>
      </c>
      <c r="F583" s="135" t="s">
        <v>1086</v>
      </c>
      <c r="L583" s="27"/>
      <c r="M583" s="136"/>
      <c r="T583" s="47"/>
      <c r="AT583" s="15" t="s">
        <v>133</v>
      </c>
      <c r="AU583" s="15" t="s">
        <v>74</v>
      </c>
    </row>
    <row r="584" spans="2:65" s="1" customFormat="1">
      <c r="B584" s="27"/>
      <c r="D584" s="137" t="s">
        <v>135</v>
      </c>
      <c r="F584" s="138" t="s">
        <v>1087</v>
      </c>
      <c r="L584" s="27"/>
      <c r="M584" s="136"/>
      <c r="T584" s="47"/>
      <c r="AT584" s="15" t="s">
        <v>135</v>
      </c>
      <c r="AU584" s="15" t="s">
        <v>74</v>
      </c>
    </row>
    <row r="585" spans="2:65" s="1" customFormat="1" ht="24.2" customHeight="1">
      <c r="B585" s="121"/>
      <c r="C585" s="122" t="s">
        <v>1088</v>
      </c>
      <c r="D585" s="122" t="s">
        <v>126</v>
      </c>
      <c r="E585" s="123" t="s">
        <v>1089</v>
      </c>
      <c r="F585" s="124" t="s">
        <v>1090</v>
      </c>
      <c r="G585" s="125" t="s">
        <v>129</v>
      </c>
      <c r="H585" s="126">
        <v>20</v>
      </c>
      <c r="I585" s="127">
        <v>1080</v>
      </c>
      <c r="J585" s="127">
        <f>ROUND(I585*H585,2)</f>
        <v>21600</v>
      </c>
      <c r="K585" s="124" t="s">
        <v>130</v>
      </c>
      <c r="L585" s="27"/>
      <c r="M585" s="128" t="s">
        <v>3</v>
      </c>
      <c r="N585" s="129" t="s">
        <v>36</v>
      </c>
      <c r="O585" s="130">
        <v>1.2</v>
      </c>
      <c r="P585" s="130">
        <f>O585*H585</f>
        <v>24</v>
      </c>
      <c r="Q585" s="130">
        <v>3.1820000000000001E-2</v>
      </c>
      <c r="R585" s="130">
        <f>Q585*H585</f>
        <v>0.63640000000000008</v>
      </c>
      <c r="S585" s="130">
        <v>0</v>
      </c>
      <c r="T585" s="131">
        <f>S585*H585</f>
        <v>0</v>
      </c>
      <c r="AR585" s="132" t="s">
        <v>131</v>
      </c>
      <c r="AT585" s="132" t="s">
        <v>126</v>
      </c>
      <c r="AU585" s="132" t="s">
        <v>74</v>
      </c>
      <c r="AY585" s="15" t="s">
        <v>124</v>
      </c>
      <c r="BE585" s="133">
        <f>IF(N585="základní",J585,0)</f>
        <v>21600</v>
      </c>
      <c r="BF585" s="133">
        <f>IF(N585="snížená",J585,0)</f>
        <v>0</v>
      </c>
      <c r="BG585" s="133">
        <f>IF(N585="zákl. přenesená",J585,0)</f>
        <v>0</v>
      </c>
      <c r="BH585" s="133">
        <f>IF(N585="sníž. přenesená",J585,0)</f>
        <v>0</v>
      </c>
      <c r="BI585" s="133">
        <f>IF(N585="nulová",J585,0)</f>
        <v>0</v>
      </c>
      <c r="BJ585" s="15" t="s">
        <v>72</v>
      </c>
      <c r="BK585" s="133">
        <f>ROUND(I585*H585,2)</f>
        <v>21600</v>
      </c>
      <c r="BL585" s="15" t="s">
        <v>131</v>
      </c>
      <c r="BM585" s="132" t="s">
        <v>1091</v>
      </c>
    </row>
    <row r="586" spans="2:65" s="1" customFormat="1">
      <c r="B586" s="27"/>
      <c r="D586" s="134" t="s">
        <v>133</v>
      </c>
      <c r="F586" s="135" t="s">
        <v>1092</v>
      </c>
      <c r="L586" s="27"/>
      <c r="M586" s="136"/>
      <c r="T586" s="47"/>
      <c r="AT586" s="15" t="s">
        <v>133</v>
      </c>
      <c r="AU586" s="15" t="s">
        <v>74</v>
      </c>
    </row>
    <row r="587" spans="2:65" s="1" customFormat="1">
      <c r="B587" s="27"/>
      <c r="D587" s="137" t="s">
        <v>135</v>
      </c>
      <c r="F587" s="138" t="s">
        <v>1093</v>
      </c>
      <c r="L587" s="27"/>
      <c r="M587" s="136"/>
      <c r="T587" s="47"/>
      <c r="AT587" s="15" t="s">
        <v>135</v>
      </c>
      <c r="AU587" s="15" t="s">
        <v>74</v>
      </c>
    </row>
    <row r="588" spans="2:65" s="1" customFormat="1" ht="21.75" customHeight="1">
      <c r="B588" s="121"/>
      <c r="C588" s="139" t="s">
        <v>1094</v>
      </c>
      <c r="D588" s="139" t="s">
        <v>343</v>
      </c>
      <c r="E588" s="140" t="s">
        <v>1095</v>
      </c>
      <c r="F588" s="141" t="s">
        <v>1096</v>
      </c>
      <c r="G588" s="142" t="s">
        <v>240</v>
      </c>
      <c r="H588" s="143">
        <v>3</v>
      </c>
      <c r="I588" s="144">
        <v>8030</v>
      </c>
      <c r="J588" s="144">
        <f>ROUND(I588*H588,2)</f>
        <v>24090</v>
      </c>
      <c r="K588" s="141" t="s">
        <v>130</v>
      </c>
      <c r="L588" s="145"/>
      <c r="M588" s="146" t="s">
        <v>3</v>
      </c>
      <c r="N588" s="147" t="s">
        <v>36</v>
      </c>
      <c r="O588" s="130">
        <v>0</v>
      </c>
      <c r="P588" s="130">
        <f>O588*H588</f>
        <v>0</v>
      </c>
      <c r="Q588" s="130">
        <v>0.55000000000000004</v>
      </c>
      <c r="R588" s="130">
        <f>Q588*H588</f>
        <v>1.6500000000000001</v>
      </c>
      <c r="S588" s="130">
        <v>0</v>
      </c>
      <c r="T588" s="131">
        <f>S588*H588</f>
        <v>0</v>
      </c>
      <c r="AR588" s="132" t="s">
        <v>172</v>
      </c>
      <c r="AT588" s="132" t="s">
        <v>343</v>
      </c>
      <c r="AU588" s="132" t="s">
        <v>74</v>
      </c>
      <c r="AY588" s="15" t="s">
        <v>124</v>
      </c>
      <c r="BE588" s="133">
        <f>IF(N588="základní",J588,0)</f>
        <v>24090</v>
      </c>
      <c r="BF588" s="133">
        <f>IF(N588="snížená",J588,0)</f>
        <v>0</v>
      </c>
      <c r="BG588" s="133">
        <f>IF(N588="zákl. přenesená",J588,0)</f>
        <v>0</v>
      </c>
      <c r="BH588" s="133">
        <f>IF(N588="sníž. přenesená",J588,0)</f>
        <v>0</v>
      </c>
      <c r="BI588" s="133">
        <f>IF(N588="nulová",J588,0)</f>
        <v>0</v>
      </c>
      <c r="BJ588" s="15" t="s">
        <v>72</v>
      </c>
      <c r="BK588" s="133">
        <f>ROUND(I588*H588,2)</f>
        <v>24090</v>
      </c>
      <c r="BL588" s="15" t="s">
        <v>131</v>
      </c>
      <c r="BM588" s="132" t="s">
        <v>1097</v>
      </c>
    </row>
    <row r="589" spans="2:65" s="1" customFormat="1">
      <c r="B589" s="27"/>
      <c r="D589" s="134" t="s">
        <v>133</v>
      </c>
      <c r="F589" s="135" t="s">
        <v>1096</v>
      </c>
      <c r="L589" s="27"/>
      <c r="M589" s="136"/>
      <c r="T589" s="47"/>
      <c r="AT589" s="15" t="s">
        <v>133</v>
      </c>
      <c r="AU589" s="15" t="s">
        <v>74</v>
      </c>
    </row>
    <row r="590" spans="2:65" s="1" customFormat="1" ht="16.5" customHeight="1">
      <c r="B590" s="121"/>
      <c r="C590" s="139" t="s">
        <v>1098</v>
      </c>
      <c r="D590" s="139" t="s">
        <v>343</v>
      </c>
      <c r="E590" s="140" t="s">
        <v>1099</v>
      </c>
      <c r="F590" s="141" t="s">
        <v>1100</v>
      </c>
      <c r="G590" s="142" t="s">
        <v>240</v>
      </c>
      <c r="H590" s="143">
        <v>1.5</v>
      </c>
      <c r="I590" s="144">
        <v>27600</v>
      </c>
      <c r="J590" s="144">
        <f>ROUND(I590*H590,2)</f>
        <v>41400</v>
      </c>
      <c r="K590" s="141" t="s">
        <v>130</v>
      </c>
      <c r="L590" s="145"/>
      <c r="M590" s="146" t="s">
        <v>3</v>
      </c>
      <c r="N590" s="147" t="s">
        <v>36</v>
      </c>
      <c r="O590" s="130">
        <v>0</v>
      </c>
      <c r="P590" s="130">
        <f>O590*H590</f>
        <v>0</v>
      </c>
      <c r="Q590" s="130">
        <v>0.75</v>
      </c>
      <c r="R590" s="130">
        <f>Q590*H590</f>
        <v>1.125</v>
      </c>
      <c r="S590" s="130">
        <v>0</v>
      </c>
      <c r="T590" s="131">
        <f>S590*H590</f>
        <v>0</v>
      </c>
      <c r="AR590" s="132" t="s">
        <v>172</v>
      </c>
      <c r="AT590" s="132" t="s">
        <v>343</v>
      </c>
      <c r="AU590" s="132" t="s">
        <v>74</v>
      </c>
      <c r="AY590" s="15" t="s">
        <v>124</v>
      </c>
      <c r="BE590" s="133">
        <f>IF(N590="základní",J590,0)</f>
        <v>41400</v>
      </c>
      <c r="BF590" s="133">
        <f>IF(N590="snížená",J590,0)</f>
        <v>0</v>
      </c>
      <c r="BG590" s="133">
        <f>IF(N590="zákl. přenesená",J590,0)</f>
        <v>0</v>
      </c>
      <c r="BH590" s="133">
        <f>IF(N590="sníž. přenesená",J590,0)</f>
        <v>0</v>
      </c>
      <c r="BI590" s="133">
        <f>IF(N590="nulová",J590,0)</f>
        <v>0</v>
      </c>
      <c r="BJ590" s="15" t="s">
        <v>72</v>
      </c>
      <c r="BK590" s="133">
        <f>ROUND(I590*H590,2)</f>
        <v>41400</v>
      </c>
      <c r="BL590" s="15" t="s">
        <v>131</v>
      </c>
      <c r="BM590" s="132" t="s">
        <v>1101</v>
      </c>
    </row>
    <row r="591" spans="2:65" s="1" customFormat="1">
      <c r="B591" s="27"/>
      <c r="D591" s="134" t="s">
        <v>133</v>
      </c>
      <c r="F591" s="135" t="s">
        <v>1100</v>
      </c>
      <c r="L591" s="27"/>
      <c r="M591" s="136"/>
      <c r="T591" s="47"/>
      <c r="AT591" s="15" t="s">
        <v>133</v>
      </c>
      <c r="AU591" s="15" t="s">
        <v>74</v>
      </c>
    </row>
    <row r="592" spans="2:65" s="1" customFormat="1" ht="16.5" customHeight="1">
      <c r="B592" s="121"/>
      <c r="C592" s="139" t="s">
        <v>1102</v>
      </c>
      <c r="D592" s="139" t="s">
        <v>343</v>
      </c>
      <c r="E592" s="140" t="s">
        <v>1103</v>
      </c>
      <c r="F592" s="141" t="s">
        <v>1104</v>
      </c>
      <c r="G592" s="142" t="s">
        <v>240</v>
      </c>
      <c r="H592" s="143">
        <v>1.5</v>
      </c>
      <c r="I592" s="144">
        <v>30400</v>
      </c>
      <c r="J592" s="144">
        <f>ROUND(I592*H592,2)</f>
        <v>45600</v>
      </c>
      <c r="K592" s="141" t="s">
        <v>130</v>
      </c>
      <c r="L592" s="145"/>
      <c r="M592" s="146" t="s">
        <v>3</v>
      </c>
      <c r="N592" s="147" t="s">
        <v>36</v>
      </c>
      <c r="O592" s="130">
        <v>0</v>
      </c>
      <c r="P592" s="130">
        <f>O592*H592</f>
        <v>0</v>
      </c>
      <c r="Q592" s="130">
        <v>0.75</v>
      </c>
      <c r="R592" s="130">
        <f>Q592*H592</f>
        <v>1.125</v>
      </c>
      <c r="S592" s="130">
        <v>0</v>
      </c>
      <c r="T592" s="131">
        <f>S592*H592</f>
        <v>0</v>
      </c>
      <c r="AR592" s="132" t="s">
        <v>172</v>
      </c>
      <c r="AT592" s="132" t="s">
        <v>343</v>
      </c>
      <c r="AU592" s="132" t="s">
        <v>74</v>
      </c>
      <c r="AY592" s="15" t="s">
        <v>124</v>
      </c>
      <c r="BE592" s="133">
        <f>IF(N592="základní",J592,0)</f>
        <v>45600</v>
      </c>
      <c r="BF592" s="133">
        <f>IF(N592="snížená",J592,0)</f>
        <v>0</v>
      </c>
      <c r="BG592" s="133">
        <f>IF(N592="zákl. přenesená",J592,0)</f>
        <v>0</v>
      </c>
      <c r="BH592" s="133">
        <f>IF(N592="sníž. přenesená",J592,0)</f>
        <v>0</v>
      </c>
      <c r="BI592" s="133">
        <f>IF(N592="nulová",J592,0)</f>
        <v>0</v>
      </c>
      <c r="BJ592" s="15" t="s">
        <v>72</v>
      </c>
      <c r="BK592" s="133">
        <f>ROUND(I592*H592,2)</f>
        <v>45600</v>
      </c>
      <c r="BL592" s="15" t="s">
        <v>131</v>
      </c>
      <c r="BM592" s="132" t="s">
        <v>1105</v>
      </c>
    </row>
    <row r="593" spans="2:65" s="1" customFormat="1">
      <c r="B593" s="27"/>
      <c r="D593" s="134" t="s">
        <v>133</v>
      </c>
      <c r="F593" s="135" t="s">
        <v>1104</v>
      </c>
      <c r="L593" s="27"/>
      <c r="M593" s="136"/>
      <c r="T593" s="47"/>
      <c r="AT593" s="15" t="s">
        <v>133</v>
      </c>
      <c r="AU593" s="15" t="s">
        <v>74</v>
      </c>
    </row>
    <row r="594" spans="2:65" s="1" customFormat="1" ht="24.2" customHeight="1">
      <c r="B594" s="121"/>
      <c r="C594" s="122" t="s">
        <v>1106</v>
      </c>
      <c r="D594" s="122" t="s">
        <v>126</v>
      </c>
      <c r="E594" s="123" t="s">
        <v>1107</v>
      </c>
      <c r="F594" s="124" t="s">
        <v>1108</v>
      </c>
      <c r="G594" s="125" t="s">
        <v>129</v>
      </c>
      <c r="H594" s="126">
        <v>20</v>
      </c>
      <c r="I594" s="127">
        <v>538</v>
      </c>
      <c r="J594" s="127">
        <f>ROUND(I594*H594,2)</f>
        <v>10760</v>
      </c>
      <c r="K594" s="124" t="s">
        <v>130</v>
      </c>
      <c r="L594" s="27"/>
      <c r="M594" s="128" t="s">
        <v>3</v>
      </c>
      <c r="N594" s="129" t="s">
        <v>36</v>
      </c>
      <c r="O594" s="130">
        <v>1.208</v>
      </c>
      <c r="P594" s="130">
        <f>O594*H594</f>
        <v>24.16</v>
      </c>
      <c r="Q594" s="130">
        <v>1.2E-4</v>
      </c>
      <c r="R594" s="130">
        <f>Q594*H594</f>
        <v>2.4000000000000002E-3</v>
      </c>
      <c r="S594" s="130">
        <v>0</v>
      </c>
      <c r="T594" s="131">
        <f>S594*H594</f>
        <v>0</v>
      </c>
      <c r="AR594" s="132" t="s">
        <v>131</v>
      </c>
      <c r="AT594" s="132" t="s">
        <v>126</v>
      </c>
      <c r="AU594" s="132" t="s">
        <v>74</v>
      </c>
      <c r="AY594" s="15" t="s">
        <v>124</v>
      </c>
      <c r="BE594" s="133">
        <f>IF(N594="základní",J594,0)</f>
        <v>10760</v>
      </c>
      <c r="BF594" s="133">
        <f>IF(N594="snížená",J594,0)</f>
        <v>0</v>
      </c>
      <c r="BG594" s="133">
        <f>IF(N594="zákl. přenesená",J594,0)</f>
        <v>0</v>
      </c>
      <c r="BH594" s="133">
        <f>IF(N594="sníž. přenesená",J594,0)</f>
        <v>0</v>
      </c>
      <c r="BI594" s="133">
        <f>IF(N594="nulová",J594,0)</f>
        <v>0</v>
      </c>
      <c r="BJ594" s="15" t="s">
        <v>72</v>
      </c>
      <c r="BK594" s="133">
        <f>ROUND(I594*H594,2)</f>
        <v>10760</v>
      </c>
      <c r="BL594" s="15" t="s">
        <v>131</v>
      </c>
      <c r="BM594" s="132" t="s">
        <v>1109</v>
      </c>
    </row>
    <row r="595" spans="2:65" s="1" customFormat="1">
      <c r="B595" s="27"/>
      <c r="D595" s="134" t="s">
        <v>133</v>
      </c>
      <c r="F595" s="135" t="s">
        <v>1110</v>
      </c>
      <c r="L595" s="27"/>
      <c r="M595" s="136"/>
      <c r="T595" s="47"/>
      <c r="AT595" s="15" t="s">
        <v>133</v>
      </c>
      <c r="AU595" s="15" t="s">
        <v>74</v>
      </c>
    </row>
    <row r="596" spans="2:65" s="1" customFormat="1">
      <c r="B596" s="27"/>
      <c r="D596" s="137" t="s">
        <v>135</v>
      </c>
      <c r="F596" s="138" t="s">
        <v>1111</v>
      </c>
      <c r="L596" s="27"/>
      <c r="M596" s="136"/>
      <c r="T596" s="47"/>
      <c r="AT596" s="15" t="s">
        <v>135</v>
      </c>
      <c r="AU596" s="15" t="s">
        <v>74</v>
      </c>
    </row>
    <row r="597" spans="2:65" s="1" customFormat="1" ht="24.2" customHeight="1">
      <c r="B597" s="121"/>
      <c r="C597" s="122" t="s">
        <v>1112</v>
      </c>
      <c r="D597" s="122" t="s">
        <v>126</v>
      </c>
      <c r="E597" s="123" t="s">
        <v>1113</v>
      </c>
      <c r="F597" s="124" t="s">
        <v>1114</v>
      </c>
      <c r="G597" s="125" t="s">
        <v>129</v>
      </c>
      <c r="H597" s="126">
        <v>20</v>
      </c>
      <c r="I597" s="127">
        <v>388</v>
      </c>
      <c r="J597" s="127">
        <f>ROUND(I597*H597,2)</f>
        <v>7760</v>
      </c>
      <c r="K597" s="124" t="s">
        <v>130</v>
      </c>
      <c r="L597" s="27"/>
      <c r="M597" s="128" t="s">
        <v>3</v>
      </c>
      <c r="N597" s="129" t="s">
        <v>36</v>
      </c>
      <c r="O597" s="130">
        <v>0.86799999999999999</v>
      </c>
      <c r="P597" s="130">
        <f>O597*H597</f>
        <v>17.36</v>
      </c>
      <c r="Q597" s="130">
        <v>0</v>
      </c>
      <c r="R597" s="130">
        <f>Q597*H597</f>
        <v>0</v>
      </c>
      <c r="S597" s="130">
        <v>0</v>
      </c>
      <c r="T597" s="131">
        <f>S597*H597</f>
        <v>0</v>
      </c>
      <c r="AR597" s="132" t="s">
        <v>131</v>
      </c>
      <c r="AT597" s="132" t="s">
        <v>126</v>
      </c>
      <c r="AU597" s="132" t="s">
        <v>74</v>
      </c>
      <c r="AY597" s="15" t="s">
        <v>124</v>
      </c>
      <c r="BE597" s="133">
        <f>IF(N597="základní",J597,0)</f>
        <v>7760</v>
      </c>
      <c r="BF597" s="133">
        <f>IF(N597="snížená",J597,0)</f>
        <v>0</v>
      </c>
      <c r="BG597" s="133">
        <f>IF(N597="zákl. přenesená",J597,0)</f>
        <v>0</v>
      </c>
      <c r="BH597" s="133">
        <f>IF(N597="sníž. přenesená",J597,0)</f>
        <v>0</v>
      </c>
      <c r="BI597" s="133">
        <f>IF(N597="nulová",J597,0)</f>
        <v>0</v>
      </c>
      <c r="BJ597" s="15" t="s">
        <v>72</v>
      </c>
      <c r="BK597" s="133">
        <f>ROUND(I597*H597,2)</f>
        <v>7760</v>
      </c>
      <c r="BL597" s="15" t="s">
        <v>131</v>
      </c>
      <c r="BM597" s="132" t="s">
        <v>1115</v>
      </c>
    </row>
    <row r="598" spans="2:65" s="1" customFormat="1">
      <c r="B598" s="27"/>
      <c r="D598" s="134" t="s">
        <v>133</v>
      </c>
      <c r="F598" s="135" t="s">
        <v>1116</v>
      </c>
      <c r="L598" s="27"/>
      <c r="M598" s="136"/>
      <c r="T598" s="47"/>
      <c r="AT598" s="15" t="s">
        <v>133</v>
      </c>
      <c r="AU598" s="15" t="s">
        <v>74</v>
      </c>
    </row>
    <row r="599" spans="2:65" s="1" customFormat="1">
      <c r="B599" s="27"/>
      <c r="D599" s="137" t="s">
        <v>135</v>
      </c>
      <c r="F599" s="138" t="s">
        <v>1117</v>
      </c>
      <c r="L599" s="27"/>
      <c r="M599" s="136"/>
      <c r="T599" s="47"/>
      <c r="AT599" s="15" t="s">
        <v>135</v>
      </c>
      <c r="AU599" s="15" t="s">
        <v>74</v>
      </c>
    </row>
    <row r="600" spans="2:65" s="1" customFormat="1" ht="24.2" customHeight="1">
      <c r="B600" s="121"/>
      <c r="C600" s="122" t="s">
        <v>1118</v>
      </c>
      <c r="D600" s="122" t="s">
        <v>126</v>
      </c>
      <c r="E600" s="123" t="s">
        <v>1119</v>
      </c>
      <c r="F600" s="124" t="s">
        <v>1120</v>
      </c>
      <c r="G600" s="125" t="s">
        <v>129</v>
      </c>
      <c r="H600" s="126">
        <v>10</v>
      </c>
      <c r="I600" s="127">
        <v>653</v>
      </c>
      <c r="J600" s="127">
        <f>ROUND(I600*H600,2)</f>
        <v>6530</v>
      </c>
      <c r="K600" s="124" t="s">
        <v>130</v>
      </c>
      <c r="L600" s="27"/>
      <c r="M600" s="128" t="s">
        <v>3</v>
      </c>
      <c r="N600" s="129" t="s">
        <v>36</v>
      </c>
      <c r="O600" s="130">
        <v>0.35799999999999998</v>
      </c>
      <c r="P600" s="130">
        <f>O600*H600</f>
        <v>3.58</v>
      </c>
      <c r="Q600" s="130">
        <v>2.9819999999999999E-2</v>
      </c>
      <c r="R600" s="130">
        <f>Q600*H600</f>
        <v>0.29820000000000002</v>
      </c>
      <c r="S600" s="130">
        <v>2.9819999999999999E-2</v>
      </c>
      <c r="T600" s="131">
        <f>S600*H600</f>
        <v>0.29820000000000002</v>
      </c>
      <c r="AR600" s="132" t="s">
        <v>131</v>
      </c>
      <c r="AT600" s="132" t="s">
        <v>126</v>
      </c>
      <c r="AU600" s="132" t="s">
        <v>74</v>
      </c>
      <c r="AY600" s="15" t="s">
        <v>124</v>
      </c>
      <c r="BE600" s="133">
        <f>IF(N600="základní",J600,0)</f>
        <v>6530</v>
      </c>
      <c r="BF600" s="133">
        <f>IF(N600="snížená",J600,0)</f>
        <v>0</v>
      </c>
      <c r="BG600" s="133">
        <f>IF(N600="zákl. přenesená",J600,0)</f>
        <v>0</v>
      </c>
      <c r="BH600" s="133">
        <f>IF(N600="sníž. přenesená",J600,0)</f>
        <v>0</v>
      </c>
      <c r="BI600" s="133">
        <f>IF(N600="nulová",J600,0)</f>
        <v>0</v>
      </c>
      <c r="BJ600" s="15" t="s">
        <v>72</v>
      </c>
      <c r="BK600" s="133">
        <f>ROUND(I600*H600,2)</f>
        <v>6530</v>
      </c>
      <c r="BL600" s="15" t="s">
        <v>131</v>
      </c>
      <c r="BM600" s="132" t="s">
        <v>1121</v>
      </c>
    </row>
    <row r="601" spans="2:65" s="1" customFormat="1" ht="19.5">
      <c r="B601" s="27"/>
      <c r="D601" s="134" t="s">
        <v>133</v>
      </c>
      <c r="F601" s="135" t="s">
        <v>1122</v>
      </c>
      <c r="L601" s="27"/>
      <c r="M601" s="136"/>
      <c r="T601" s="47"/>
      <c r="AT601" s="15" t="s">
        <v>133</v>
      </c>
      <c r="AU601" s="15" t="s">
        <v>74</v>
      </c>
    </row>
    <row r="602" spans="2:65" s="1" customFormat="1">
      <c r="B602" s="27"/>
      <c r="D602" s="137" t="s">
        <v>135</v>
      </c>
      <c r="F602" s="138" t="s">
        <v>1123</v>
      </c>
      <c r="L602" s="27"/>
      <c r="M602" s="136"/>
      <c r="T602" s="47"/>
      <c r="AT602" s="15" t="s">
        <v>135</v>
      </c>
      <c r="AU602" s="15" t="s">
        <v>74</v>
      </c>
    </row>
    <row r="603" spans="2:65" s="1" customFormat="1" ht="24.2" customHeight="1">
      <c r="B603" s="121"/>
      <c r="C603" s="122" t="s">
        <v>1124</v>
      </c>
      <c r="D603" s="122" t="s">
        <v>126</v>
      </c>
      <c r="E603" s="123" t="s">
        <v>1125</v>
      </c>
      <c r="F603" s="124" t="s">
        <v>1126</v>
      </c>
      <c r="G603" s="125" t="s">
        <v>557</v>
      </c>
      <c r="H603" s="126">
        <v>800</v>
      </c>
      <c r="I603" s="127">
        <v>87.2</v>
      </c>
      <c r="J603" s="127">
        <f>ROUND(I603*H603,2)</f>
        <v>69760</v>
      </c>
      <c r="K603" s="124" t="s">
        <v>130</v>
      </c>
      <c r="L603" s="27"/>
      <c r="M603" s="128" t="s">
        <v>3</v>
      </c>
      <c r="N603" s="129" t="s">
        <v>36</v>
      </c>
      <c r="O603" s="130">
        <v>0.185</v>
      </c>
      <c r="P603" s="130">
        <f>O603*H603</f>
        <v>148</v>
      </c>
      <c r="Q603" s="130">
        <v>0</v>
      </c>
      <c r="R603" s="130">
        <f>Q603*H603</f>
        <v>0</v>
      </c>
      <c r="S603" s="130">
        <v>0</v>
      </c>
      <c r="T603" s="131">
        <f>S603*H603</f>
        <v>0</v>
      </c>
      <c r="AR603" s="132" t="s">
        <v>131</v>
      </c>
      <c r="AT603" s="132" t="s">
        <v>126</v>
      </c>
      <c r="AU603" s="132" t="s">
        <v>74</v>
      </c>
      <c r="AY603" s="15" t="s">
        <v>124</v>
      </c>
      <c r="BE603" s="133">
        <f>IF(N603="základní",J603,0)</f>
        <v>69760</v>
      </c>
      <c r="BF603" s="133">
        <f>IF(N603="snížená",J603,0)</f>
        <v>0</v>
      </c>
      <c r="BG603" s="133">
        <f>IF(N603="zákl. přenesená",J603,0)</f>
        <v>0</v>
      </c>
      <c r="BH603" s="133">
        <f>IF(N603="sníž. přenesená",J603,0)</f>
        <v>0</v>
      </c>
      <c r="BI603" s="133">
        <f>IF(N603="nulová",J603,0)</f>
        <v>0</v>
      </c>
      <c r="BJ603" s="15" t="s">
        <v>72</v>
      </c>
      <c r="BK603" s="133">
        <f>ROUND(I603*H603,2)</f>
        <v>69760</v>
      </c>
      <c r="BL603" s="15" t="s">
        <v>131</v>
      </c>
      <c r="BM603" s="132" t="s">
        <v>1127</v>
      </c>
    </row>
    <row r="604" spans="2:65" s="1" customFormat="1" ht="48.75">
      <c r="B604" s="27"/>
      <c r="D604" s="134" t="s">
        <v>133</v>
      </c>
      <c r="F604" s="135" t="s">
        <v>1128</v>
      </c>
      <c r="L604" s="27"/>
      <c r="M604" s="136"/>
      <c r="T604" s="47"/>
      <c r="AT604" s="15" t="s">
        <v>133</v>
      </c>
      <c r="AU604" s="15" t="s">
        <v>74</v>
      </c>
    </row>
    <row r="605" spans="2:65" s="1" customFormat="1">
      <c r="B605" s="27"/>
      <c r="D605" s="137" t="s">
        <v>135</v>
      </c>
      <c r="F605" s="138" t="s">
        <v>1129</v>
      </c>
      <c r="L605" s="27"/>
      <c r="M605" s="136"/>
      <c r="T605" s="47"/>
      <c r="AT605" s="15" t="s">
        <v>135</v>
      </c>
      <c r="AU605" s="15" t="s">
        <v>74</v>
      </c>
    </row>
    <row r="606" spans="2:65" s="1" customFormat="1" ht="24.2" customHeight="1">
      <c r="B606" s="121"/>
      <c r="C606" s="122" t="s">
        <v>1130</v>
      </c>
      <c r="D606" s="122" t="s">
        <v>126</v>
      </c>
      <c r="E606" s="123" t="s">
        <v>1131</v>
      </c>
      <c r="F606" s="124" t="s">
        <v>1132</v>
      </c>
      <c r="G606" s="125" t="s">
        <v>557</v>
      </c>
      <c r="H606" s="126">
        <v>500</v>
      </c>
      <c r="I606" s="127">
        <v>80.599999999999994</v>
      </c>
      <c r="J606" s="127">
        <f>ROUND(I606*H606,2)</f>
        <v>40300</v>
      </c>
      <c r="K606" s="124" t="s">
        <v>130</v>
      </c>
      <c r="L606" s="27"/>
      <c r="M606" s="128" t="s">
        <v>3</v>
      </c>
      <c r="N606" s="129" t="s">
        <v>36</v>
      </c>
      <c r="O606" s="130">
        <v>0.17100000000000001</v>
      </c>
      <c r="P606" s="130">
        <f>O606*H606</f>
        <v>85.5</v>
      </c>
      <c r="Q606" s="130">
        <v>0</v>
      </c>
      <c r="R606" s="130">
        <f>Q606*H606</f>
        <v>0</v>
      </c>
      <c r="S606" s="130">
        <v>0</v>
      </c>
      <c r="T606" s="131">
        <f>S606*H606</f>
        <v>0</v>
      </c>
      <c r="AR606" s="132" t="s">
        <v>131</v>
      </c>
      <c r="AT606" s="132" t="s">
        <v>126</v>
      </c>
      <c r="AU606" s="132" t="s">
        <v>74</v>
      </c>
      <c r="AY606" s="15" t="s">
        <v>124</v>
      </c>
      <c r="BE606" s="133">
        <f>IF(N606="základní",J606,0)</f>
        <v>40300</v>
      </c>
      <c r="BF606" s="133">
        <f>IF(N606="snížená",J606,0)</f>
        <v>0</v>
      </c>
      <c r="BG606" s="133">
        <f>IF(N606="zákl. přenesená",J606,0)</f>
        <v>0</v>
      </c>
      <c r="BH606" s="133">
        <f>IF(N606="sníž. přenesená",J606,0)</f>
        <v>0</v>
      </c>
      <c r="BI606" s="133">
        <f>IF(N606="nulová",J606,0)</f>
        <v>0</v>
      </c>
      <c r="BJ606" s="15" t="s">
        <v>72</v>
      </c>
      <c r="BK606" s="133">
        <f>ROUND(I606*H606,2)</f>
        <v>40300</v>
      </c>
      <c r="BL606" s="15" t="s">
        <v>131</v>
      </c>
      <c r="BM606" s="132" t="s">
        <v>1133</v>
      </c>
    </row>
    <row r="607" spans="2:65" s="1" customFormat="1" ht="48.75">
      <c r="B607" s="27"/>
      <c r="D607" s="134" t="s">
        <v>133</v>
      </c>
      <c r="F607" s="135" t="s">
        <v>1134</v>
      </c>
      <c r="L607" s="27"/>
      <c r="M607" s="136"/>
      <c r="T607" s="47"/>
      <c r="AT607" s="15" t="s">
        <v>133</v>
      </c>
      <c r="AU607" s="15" t="s">
        <v>74</v>
      </c>
    </row>
    <row r="608" spans="2:65" s="1" customFormat="1">
      <c r="B608" s="27"/>
      <c r="D608" s="137" t="s">
        <v>135</v>
      </c>
      <c r="F608" s="138" t="s">
        <v>1135</v>
      </c>
      <c r="L608" s="27"/>
      <c r="M608" s="136"/>
      <c r="T608" s="47"/>
      <c r="AT608" s="15" t="s">
        <v>135</v>
      </c>
      <c r="AU608" s="15" t="s">
        <v>74</v>
      </c>
    </row>
    <row r="609" spans="2:65" s="1" customFormat="1" ht="24.2" customHeight="1">
      <c r="B609" s="121"/>
      <c r="C609" s="122" t="s">
        <v>1136</v>
      </c>
      <c r="D609" s="122" t="s">
        <v>126</v>
      </c>
      <c r="E609" s="123" t="s">
        <v>1137</v>
      </c>
      <c r="F609" s="124" t="s">
        <v>1138</v>
      </c>
      <c r="G609" s="125" t="s">
        <v>557</v>
      </c>
      <c r="H609" s="126">
        <v>1000</v>
      </c>
      <c r="I609" s="127">
        <v>38.5</v>
      </c>
      <c r="J609" s="127">
        <f>ROUND(I609*H609,2)</f>
        <v>38500</v>
      </c>
      <c r="K609" s="124" t="s">
        <v>130</v>
      </c>
      <c r="L609" s="27"/>
      <c r="M609" s="128" t="s">
        <v>3</v>
      </c>
      <c r="N609" s="129" t="s">
        <v>36</v>
      </c>
      <c r="O609" s="130">
        <v>7.9000000000000001E-2</v>
      </c>
      <c r="P609" s="130">
        <f>O609*H609</f>
        <v>79</v>
      </c>
      <c r="Q609" s="130">
        <v>0</v>
      </c>
      <c r="R609" s="130">
        <f>Q609*H609</f>
        <v>0</v>
      </c>
      <c r="S609" s="130">
        <v>0</v>
      </c>
      <c r="T609" s="131">
        <f>S609*H609</f>
        <v>0</v>
      </c>
      <c r="AR609" s="132" t="s">
        <v>131</v>
      </c>
      <c r="AT609" s="132" t="s">
        <v>126</v>
      </c>
      <c r="AU609" s="132" t="s">
        <v>74</v>
      </c>
      <c r="AY609" s="15" t="s">
        <v>124</v>
      </c>
      <c r="BE609" s="133">
        <f>IF(N609="základní",J609,0)</f>
        <v>38500</v>
      </c>
      <c r="BF609" s="133">
        <f>IF(N609="snížená",J609,0)</f>
        <v>0</v>
      </c>
      <c r="BG609" s="133">
        <f>IF(N609="zákl. přenesená",J609,0)</f>
        <v>0</v>
      </c>
      <c r="BH609" s="133">
        <f>IF(N609="sníž. přenesená",J609,0)</f>
        <v>0</v>
      </c>
      <c r="BI609" s="133">
        <f>IF(N609="nulová",J609,0)</f>
        <v>0</v>
      </c>
      <c r="BJ609" s="15" t="s">
        <v>72</v>
      </c>
      <c r="BK609" s="133">
        <f>ROUND(I609*H609,2)</f>
        <v>38500</v>
      </c>
      <c r="BL609" s="15" t="s">
        <v>131</v>
      </c>
      <c r="BM609" s="132" t="s">
        <v>1139</v>
      </c>
    </row>
    <row r="610" spans="2:65" s="1" customFormat="1" ht="48.75">
      <c r="B610" s="27"/>
      <c r="D610" s="134" t="s">
        <v>133</v>
      </c>
      <c r="F610" s="135" t="s">
        <v>1140</v>
      </c>
      <c r="L610" s="27"/>
      <c r="M610" s="136"/>
      <c r="T610" s="47"/>
      <c r="AT610" s="15" t="s">
        <v>133</v>
      </c>
      <c r="AU610" s="15" t="s">
        <v>74</v>
      </c>
    </row>
    <row r="611" spans="2:65" s="1" customFormat="1">
      <c r="B611" s="27"/>
      <c r="D611" s="137" t="s">
        <v>135</v>
      </c>
      <c r="F611" s="138" t="s">
        <v>1141</v>
      </c>
      <c r="L611" s="27"/>
      <c r="M611" s="136"/>
      <c r="T611" s="47"/>
      <c r="AT611" s="15" t="s">
        <v>135</v>
      </c>
      <c r="AU611" s="15" t="s">
        <v>74</v>
      </c>
    </row>
    <row r="612" spans="2:65" s="1" customFormat="1" ht="21.75" customHeight="1">
      <c r="B612" s="121"/>
      <c r="C612" s="139" t="s">
        <v>1142</v>
      </c>
      <c r="D612" s="139" t="s">
        <v>343</v>
      </c>
      <c r="E612" s="140" t="s">
        <v>1143</v>
      </c>
      <c r="F612" s="141" t="s">
        <v>1144</v>
      </c>
      <c r="G612" s="142" t="s">
        <v>346</v>
      </c>
      <c r="H612" s="143">
        <v>0.1</v>
      </c>
      <c r="I612" s="144">
        <v>34300</v>
      </c>
      <c r="J612" s="144">
        <f>ROUND(I612*H612,2)</f>
        <v>3430</v>
      </c>
      <c r="K612" s="141" t="s">
        <v>130</v>
      </c>
      <c r="L612" s="145"/>
      <c r="M612" s="146" t="s">
        <v>3</v>
      </c>
      <c r="N612" s="147" t="s">
        <v>36</v>
      </c>
      <c r="O612" s="130">
        <v>0</v>
      </c>
      <c r="P612" s="130">
        <f>O612*H612</f>
        <v>0</v>
      </c>
      <c r="Q612" s="130">
        <v>1</v>
      </c>
      <c r="R612" s="130">
        <f>Q612*H612</f>
        <v>0.1</v>
      </c>
      <c r="S612" s="130">
        <v>0</v>
      </c>
      <c r="T612" s="131">
        <f>S612*H612</f>
        <v>0</v>
      </c>
      <c r="AR612" s="132" t="s">
        <v>172</v>
      </c>
      <c r="AT612" s="132" t="s">
        <v>343</v>
      </c>
      <c r="AU612" s="132" t="s">
        <v>74</v>
      </c>
      <c r="AY612" s="15" t="s">
        <v>124</v>
      </c>
      <c r="BE612" s="133">
        <f>IF(N612="základní",J612,0)</f>
        <v>3430</v>
      </c>
      <c r="BF612" s="133">
        <f>IF(N612="snížená",J612,0)</f>
        <v>0</v>
      </c>
      <c r="BG612" s="133">
        <f>IF(N612="zákl. přenesená",J612,0)</f>
        <v>0</v>
      </c>
      <c r="BH612" s="133">
        <f>IF(N612="sníž. přenesená",J612,0)</f>
        <v>0</v>
      </c>
      <c r="BI612" s="133">
        <f>IF(N612="nulová",J612,0)</f>
        <v>0</v>
      </c>
      <c r="BJ612" s="15" t="s">
        <v>72</v>
      </c>
      <c r="BK612" s="133">
        <f>ROUND(I612*H612,2)</f>
        <v>3430</v>
      </c>
      <c r="BL612" s="15" t="s">
        <v>131</v>
      </c>
      <c r="BM612" s="132" t="s">
        <v>1145</v>
      </c>
    </row>
    <row r="613" spans="2:65" s="1" customFormat="1">
      <c r="B613" s="27"/>
      <c r="D613" s="134" t="s">
        <v>133</v>
      </c>
      <c r="F613" s="135" t="s">
        <v>1144</v>
      </c>
      <c r="L613" s="27"/>
      <c r="M613" s="136"/>
      <c r="T613" s="47"/>
      <c r="AT613" s="15" t="s">
        <v>133</v>
      </c>
      <c r="AU613" s="15" t="s">
        <v>74</v>
      </c>
    </row>
    <row r="614" spans="2:65" s="1" customFormat="1" ht="16.5" customHeight="1">
      <c r="B614" s="121"/>
      <c r="C614" s="139" t="s">
        <v>1146</v>
      </c>
      <c r="D614" s="139" t="s">
        <v>343</v>
      </c>
      <c r="E614" s="140" t="s">
        <v>1147</v>
      </c>
      <c r="F614" s="141" t="s">
        <v>1148</v>
      </c>
      <c r="G614" s="142" t="s">
        <v>346</v>
      </c>
      <c r="H614" s="143">
        <v>0.5</v>
      </c>
      <c r="I614" s="144">
        <v>39300</v>
      </c>
      <c r="J614" s="144">
        <f>ROUND(I614*H614,2)</f>
        <v>19650</v>
      </c>
      <c r="K614" s="141" t="s">
        <v>130</v>
      </c>
      <c r="L614" s="145"/>
      <c r="M614" s="146" t="s">
        <v>3</v>
      </c>
      <c r="N614" s="147" t="s">
        <v>36</v>
      </c>
      <c r="O614" s="130">
        <v>0</v>
      </c>
      <c r="P614" s="130">
        <f>O614*H614</f>
        <v>0</v>
      </c>
      <c r="Q614" s="130">
        <v>1</v>
      </c>
      <c r="R614" s="130">
        <f>Q614*H614</f>
        <v>0.5</v>
      </c>
      <c r="S614" s="130">
        <v>0</v>
      </c>
      <c r="T614" s="131">
        <f>S614*H614</f>
        <v>0</v>
      </c>
      <c r="AR614" s="132" t="s">
        <v>172</v>
      </c>
      <c r="AT614" s="132" t="s">
        <v>343</v>
      </c>
      <c r="AU614" s="132" t="s">
        <v>74</v>
      </c>
      <c r="AY614" s="15" t="s">
        <v>124</v>
      </c>
      <c r="BE614" s="133">
        <f>IF(N614="základní",J614,0)</f>
        <v>19650</v>
      </c>
      <c r="BF614" s="133">
        <f>IF(N614="snížená",J614,0)</f>
        <v>0</v>
      </c>
      <c r="BG614" s="133">
        <f>IF(N614="zákl. přenesená",J614,0)</f>
        <v>0</v>
      </c>
      <c r="BH614" s="133">
        <f>IF(N614="sníž. přenesená",J614,0)</f>
        <v>0</v>
      </c>
      <c r="BI614" s="133">
        <f>IF(N614="nulová",J614,0)</f>
        <v>0</v>
      </c>
      <c r="BJ614" s="15" t="s">
        <v>72</v>
      </c>
      <c r="BK614" s="133">
        <f>ROUND(I614*H614,2)</f>
        <v>19650</v>
      </c>
      <c r="BL614" s="15" t="s">
        <v>131</v>
      </c>
      <c r="BM614" s="132" t="s">
        <v>1149</v>
      </c>
    </row>
    <row r="615" spans="2:65" s="1" customFormat="1">
      <c r="B615" s="27"/>
      <c r="D615" s="134" t="s">
        <v>133</v>
      </c>
      <c r="F615" s="135" t="s">
        <v>1148</v>
      </c>
      <c r="L615" s="27"/>
      <c r="M615" s="136"/>
      <c r="T615" s="47"/>
      <c r="AT615" s="15" t="s">
        <v>133</v>
      </c>
      <c r="AU615" s="15" t="s">
        <v>74</v>
      </c>
    </row>
    <row r="616" spans="2:65" s="1" customFormat="1" ht="16.5" customHeight="1">
      <c r="B616" s="121"/>
      <c r="C616" s="139" t="s">
        <v>1150</v>
      </c>
      <c r="D616" s="139" t="s">
        <v>343</v>
      </c>
      <c r="E616" s="140" t="s">
        <v>1151</v>
      </c>
      <c r="F616" s="141" t="s">
        <v>1152</v>
      </c>
      <c r="G616" s="142" t="s">
        <v>346</v>
      </c>
      <c r="H616" s="143">
        <v>1</v>
      </c>
      <c r="I616" s="144">
        <v>39600</v>
      </c>
      <c r="J616" s="144">
        <f>ROUND(I616*H616,2)</f>
        <v>39600</v>
      </c>
      <c r="K616" s="141" t="s">
        <v>130</v>
      </c>
      <c r="L616" s="145"/>
      <c r="M616" s="146" t="s">
        <v>3</v>
      </c>
      <c r="N616" s="147" t="s">
        <v>36</v>
      </c>
      <c r="O616" s="130">
        <v>0</v>
      </c>
      <c r="P616" s="130">
        <f>O616*H616</f>
        <v>0</v>
      </c>
      <c r="Q616" s="130">
        <v>1</v>
      </c>
      <c r="R616" s="130">
        <f>Q616*H616</f>
        <v>1</v>
      </c>
      <c r="S616" s="130">
        <v>0</v>
      </c>
      <c r="T616" s="131">
        <f>S616*H616</f>
        <v>0</v>
      </c>
      <c r="AR616" s="132" t="s">
        <v>172</v>
      </c>
      <c r="AT616" s="132" t="s">
        <v>343</v>
      </c>
      <c r="AU616" s="132" t="s">
        <v>74</v>
      </c>
      <c r="AY616" s="15" t="s">
        <v>124</v>
      </c>
      <c r="BE616" s="133">
        <f>IF(N616="základní",J616,0)</f>
        <v>39600</v>
      </c>
      <c r="BF616" s="133">
        <f>IF(N616="snížená",J616,0)</f>
        <v>0</v>
      </c>
      <c r="BG616" s="133">
        <f>IF(N616="zákl. přenesená",J616,0)</f>
        <v>0</v>
      </c>
      <c r="BH616" s="133">
        <f>IF(N616="sníž. přenesená",J616,0)</f>
        <v>0</v>
      </c>
      <c r="BI616" s="133">
        <f>IF(N616="nulová",J616,0)</f>
        <v>0</v>
      </c>
      <c r="BJ616" s="15" t="s">
        <v>72</v>
      </c>
      <c r="BK616" s="133">
        <f>ROUND(I616*H616,2)</f>
        <v>39600</v>
      </c>
      <c r="BL616" s="15" t="s">
        <v>131</v>
      </c>
      <c r="BM616" s="132" t="s">
        <v>1153</v>
      </c>
    </row>
    <row r="617" spans="2:65" s="1" customFormat="1">
      <c r="B617" s="27"/>
      <c r="D617" s="134" t="s">
        <v>133</v>
      </c>
      <c r="F617" s="135" t="s">
        <v>1152</v>
      </c>
      <c r="L617" s="27"/>
      <c r="M617" s="136"/>
      <c r="T617" s="47"/>
      <c r="AT617" s="15" t="s">
        <v>133</v>
      </c>
      <c r="AU617" s="15" t="s">
        <v>74</v>
      </c>
    </row>
    <row r="618" spans="2:65" s="1" customFormat="1" ht="24.2" customHeight="1">
      <c r="B618" s="121"/>
      <c r="C618" s="139" t="s">
        <v>1154</v>
      </c>
      <c r="D618" s="139" t="s">
        <v>343</v>
      </c>
      <c r="E618" s="140" t="s">
        <v>1155</v>
      </c>
      <c r="F618" s="141" t="s">
        <v>1156</v>
      </c>
      <c r="G618" s="142" t="s">
        <v>346</v>
      </c>
      <c r="H618" s="143">
        <v>0.8</v>
      </c>
      <c r="I618" s="144">
        <v>34400</v>
      </c>
      <c r="J618" s="144">
        <f>ROUND(I618*H618,2)</f>
        <v>27520</v>
      </c>
      <c r="K618" s="141" t="s">
        <v>130</v>
      </c>
      <c r="L618" s="145"/>
      <c r="M618" s="146" t="s">
        <v>3</v>
      </c>
      <c r="N618" s="147" t="s">
        <v>36</v>
      </c>
      <c r="O618" s="130">
        <v>0</v>
      </c>
      <c r="P618" s="130">
        <f>O618*H618</f>
        <v>0</v>
      </c>
      <c r="Q618" s="130">
        <v>1</v>
      </c>
      <c r="R618" s="130">
        <f>Q618*H618</f>
        <v>0.8</v>
      </c>
      <c r="S618" s="130">
        <v>0</v>
      </c>
      <c r="T618" s="131">
        <f>S618*H618</f>
        <v>0</v>
      </c>
      <c r="AR618" s="132" t="s">
        <v>172</v>
      </c>
      <c r="AT618" s="132" t="s">
        <v>343</v>
      </c>
      <c r="AU618" s="132" t="s">
        <v>74</v>
      </c>
      <c r="AY618" s="15" t="s">
        <v>124</v>
      </c>
      <c r="BE618" s="133">
        <f>IF(N618="základní",J618,0)</f>
        <v>27520</v>
      </c>
      <c r="BF618" s="133">
        <f>IF(N618="snížená",J618,0)</f>
        <v>0</v>
      </c>
      <c r="BG618" s="133">
        <f>IF(N618="zákl. přenesená",J618,0)</f>
        <v>0</v>
      </c>
      <c r="BH618" s="133">
        <f>IF(N618="sníž. přenesená",J618,0)</f>
        <v>0</v>
      </c>
      <c r="BI618" s="133">
        <f>IF(N618="nulová",J618,0)</f>
        <v>0</v>
      </c>
      <c r="BJ618" s="15" t="s">
        <v>72</v>
      </c>
      <c r="BK618" s="133">
        <f>ROUND(I618*H618,2)</f>
        <v>27520</v>
      </c>
      <c r="BL618" s="15" t="s">
        <v>131</v>
      </c>
      <c r="BM618" s="132" t="s">
        <v>1157</v>
      </c>
    </row>
    <row r="619" spans="2:65" s="1" customFormat="1">
      <c r="B619" s="27"/>
      <c r="D619" s="134" t="s">
        <v>133</v>
      </c>
      <c r="F619" s="135" t="s">
        <v>1156</v>
      </c>
      <c r="L619" s="27"/>
      <c r="M619" s="136"/>
      <c r="T619" s="47"/>
      <c r="AT619" s="15" t="s">
        <v>133</v>
      </c>
      <c r="AU619" s="15" t="s">
        <v>74</v>
      </c>
    </row>
    <row r="620" spans="2:65" s="1" customFormat="1" ht="24.2" customHeight="1">
      <c r="B620" s="121"/>
      <c r="C620" s="139" t="s">
        <v>1158</v>
      </c>
      <c r="D620" s="139" t="s">
        <v>343</v>
      </c>
      <c r="E620" s="140" t="s">
        <v>1159</v>
      </c>
      <c r="F620" s="141" t="s">
        <v>1160</v>
      </c>
      <c r="G620" s="142" t="s">
        <v>346</v>
      </c>
      <c r="H620" s="143">
        <v>1</v>
      </c>
      <c r="I620" s="144">
        <v>34400</v>
      </c>
      <c r="J620" s="144">
        <f>ROUND(I620*H620,2)</f>
        <v>34400</v>
      </c>
      <c r="K620" s="141" t="s">
        <v>130</v>
      </c>
      <c r="L620" s="145"/>
      <c r="M620" s="146" t="s">
        <v>3</v>
      </c>
      <c r="N620" s="147" t="s">
        <v>36</v>
      </c>
      <c r="O620" s="130">
        <v>0</v>
      </c>
      <c r="P620" s="130">
        <f>O620*H620</f>
        <v>0</v>
      </c>
      <c r="Q620" s="130">
        <v>1</v>
      </c>
      <c r="R620" s="130">
        <f>Q620*H620</f>
        <v>1</v>
      </c>
      <c r="S620" s="130">
        <v>0</v>
      </c>
      <c r="T620" s="131">
        <f>S620*H620</f>
        <v>0</v>
      </c>
      <c r="AR620" s="132" t="s">
        <v>172</v>
      </c>
      <c r="AT620" s="132" t="s">
        <v>343</v>
      </c>
      <c r="AU620" s="132" t="s">
        <v>74</v>
      </c>
      <c r="AY620" s="15" t="s">
        <v>124</v>
      </c>
      <c r="BE620" s="133">
        <f>IF(N620="základní",J620,0)</f>
        <v>34400</v>
      </c>
      <c r="BF620" s="133">
        <f>IF(N620="snížená",J620,0)</f>
        <v>0</v>
      </c>
      <c r="BG620" s="133">
        <f>IF(N620="zákl. přenesená",J620,0)</f>
        <v>0</v>
      </c>
      <c r="BH620" s="133">
        <f>IF(N620="sníž. přenesená",J620,0)</f>
        <v>0</v>
      </c>
      <c r="BI620" s="133">
        <f>IF(N620="nulová",J620,0)</f>
        <v>0</v>
      </c>
      <c r="BJ620" s="15" t="s">
        <v>72</v>
      </c>
      <c r="BK620" s="133">
        <f>ROUND(I620*H620,2)</f>
        <v>34400</v>
      </c>
      <c r="BL620" s="15" t="s">
        <v>131</v>
      </c>
      <c r="BM620" s="132" t="s">
        <v>1161</v>
      </c>
    </row>
    <row r="621" spans="2:65" s="1" customFormat="1">
      <c r="B621" s="27"/>
      <c r="D621" s="134" t="s">
        <v>133</v>
      </c>
      <c r="F621" s="135" t="s">
        <v>1160</v>
      </c>
      <c r="L621" s="27"/>
      <c r="M621" s="136"/>
      <c r="T621" s="47"/>
      <c r="AT621" s="15" t="s">
        <v>133</v>
      </c>
      <c r="AU621" s="15" t="s">
        <v>74</v>
      </c>
    </row>
    <row r="622" spans="2:65" s="1" customFormat="1" ht="24.2" customHeight="1">
      <c r="B622" s="121"/>
      <c r="C622" s="122" t="s">
        <v>1162</v>
      </c>
      <c r="D622" s="122" t="s">
        <v>126</v>
      </c>
      <c r="E622" s="123" t="s">
        <v>1163</v>
      </c>
      <c r="F622" s="124" t="s">
        <v>1164</v>
      </c>
      <c r="G622" s="125" t="s">
        <v>557</v>
      </c>
      <c r="H622" s="126">
        <v>500</v>
      </c>
      <c r="I622" s="127">
        <v>34.9</v>
      </c>
      <c r="J622" s="127">
        <f>ROUND(I622*H622,2)</f>
        <v>17450</v>
      </c>
      <c r="K622" s="124" t="s">
        <v>130</v>
      </c>
      <c r="L622" s="27"/>
      <c r="M622" s="128" t="s">
        <v>3</v>
      </c>
      <c r="N622" s="129" t="s">
        <v>36</v>
      </c>
      <c r="O622" s="130">
        <v>7.1999999999999995E-2</v>
      </c>
      <c r="P622" s="130">
        <f>O622*H622</f>
        <v>36</v>
      </c>
      <c r="Q622" s="130">
        <v>0</v>
      </c>
      <c r="R622" s="130">
        <f>Q622*H622</f>
        <v>0</v>
      </c>
      <c r="S622" s="130">
        <v>0</v>
      </c>
      <c r="T622" s="131">
        <f>S622*H622</f>
        <v>0</v>
      </c>
      <c r="AR622" s="132" t="s">
        <v>131</v>
      </c>
      <c r="AT622" s="132" t="s">
        <v>126</v>
      </c>
      <c r="AU622" s="132" t="s">
        <v>74</v>
      </c>
      <c r="AY622" s="15" t="s">
        <v>124</v>
      </c>
      <c r="BE622" s="133">
        <f>IF(N622="základní",J622,0)</f>
        <v>17450</v>
      </c>
      <c r="BF622" s="133">
        <f>IF(N622="snížená",J622,0)</f>
        <v>0</v>
      </c>
      <c r="BG622" s="133">
        <f>IF(N622="zákl. přenesená",J622,0)</f>
        <v>0</v>
      </c>
      <c r="BH622" s="133">
        <f>IF(N622="sníž. přenesená",J622,0)</f>
        <v>0</v>
      </c>
      <c r="BI622" s="133">
        <f>IF(N622="nulová",J622,0)</f>
        <v>0</v>
      </c>
      <c r="BJ622" s="15" t="s">
        <v>72</v>
      </c>
      <c r="BK622" s="133">
        <f>ROUND(I622*H622,2)</f>
        <v>17450</v>
      </c>
      <c r="BL622" s="15" t="s">
        <v>131</v>
      </c>
      <c r="BM622" s="132" t="s">
        <v>1165</v>
      </c>
    </row>
    <row r="623" spans="2:65" s="1" customFormat="1" ht="48.75">
      <c r="B623" s="27"/>
      <c r="D623" s="134" t="s">
        <v>133</v>
      </c>
      <c r="F623" s="135" t="s">
        <v>1166</v>
      </c>
      <c r="L623" s="27"/>
      <c r="M623" s="136"/>
      <c r="T623" s="47"/>
      <c r="AT623" s="15" t="s">
        <v>133</v>
      </c>
      <c r="AU623" s="15" t="s">
        <v>74</v>
      </c>
    </row>
    <row r="624" spans="2:65" s="1" customFormat="1">
      <c r="B624" s="27"/>
      <c r="D624" s="137" t="s">
        <v>135</v>
      </c>
      <c r="F624" s="138" t="s">
        <v>1167</v>
      </c>
      <c r="L624" s="27"/>
      <c r="M624" s="136"/>
      <c r="T624" s="47"/>
      <c r="AT624" s="15" t="s">
        <v>135</v>
      </c>
      <c r="AU624" s="15" t="s">
        <v>74</v>
      </c>
    </row>
    <row r="625" spans="2:65" s="1" customFormat="1" ht="16.5" customHeight="1">
      <c r="B625" s="121"/>
      <c r="C625" s="122" t="s">
        <v>1168</v>
      </c>
      <c r="D625" s="122" t="s">
        <v>126</v>
      </c>
      <c r="E625" s="123" t="s">
        <v>1169</v>
      </c>
      <c r="F625" s="124" t="s">
        <v>1170</v>
      </c>
      <c r="G625" s="125" t="s">
        <v>346</v>
      </c>
      <c r="H625" s="126">
        <v>10</v>
      </c>
      <c r="I625" s="127">
        <v>1730</v>
      </c>
      <c r="J625" s="127">
        <f>ROUND(I625*H625,2)</f>
        <v>17300</v>
      </c>
      <c r="K625" s="124" t="s">
        <v>130</v>
      </c>
      <c r="L625" s="27"/>
      <c r="M625" s="128" t="s">
        <v>3</v>
      </c>
      <c r="N625" s="129" t="s">
        <v>36</v>
      </c>
      <c r="O625" s="130">
        <v>3.45</v>
      </c>
      <c r="P625" s="130">
        <f>O625*H625</f>
        <v>34.5</v>
      </c>
      <c r="Q625" s="130">
        <v>0</v>
      </c>
      <c r="R625" s="130">
        <f>Q625*H625</f>
        <v>0</v>
      </c>
      <c r="S625" s="130">
        <v>0</v>
      </c>
      <c r="T625" s="131">
        <f>S625*H625</f>
        <v>0</v>
      </c>
      <c r="AR625" s="132" t="s">
        <v>131</v>
      </c>
      <c r="AT625" s="132" t="s">
        <v>126</v>
      </c>
      <c r="AU625" s="132" t="s">
        <v>74</v>
      </c>
      <c r="AY625" s="15" t="s">
        <v>124</v>
      </c>
      <c r="BE625" s="133">
        <f>IF(N625="základní",J625,0)</f>
        <v>17300</v>
      </c>
      <c r="BF625" s="133">
        <f>IF(N625="snížená",J625,0)</f>
        <v>0</v>
      </c>
      <c r="BG625" s="133">
        <f>IF(N625="zákl. přenesená",J625,0)</f>
        <v>0</v>
      </c>
      <c r="BH625" s="133">
        <f>IF(N625="sníž. přenesená",J625,0)</f>
        <v>0</v>
      </c>
      <c r="BI625" s="133">
        <f>IF(N625="nulová",J625,0)</f>
        <v>0</v>
      </c>
      <c r="BJ625" s="15" t="s">
        <v>72</v>
      </c>
      <c r="BK625" s="133">
        <f>ROUND(I625*H625,2)</f>
        <v>17300</v>
      </c>
      <c r="BL625" s="15" t="s">
        <v>131</v>
      </c>
      <c r="BM625" s="132" t="s">
        <v>1171</v>
      </c>
    </row>
    <row r="626" spans="2:65" s="1" customFormat="1">
      <c r="B626" s="27"/>
      <c r="D626" s="134" t="s">
        <v>133</v>
      </c>
      <c r="F626" s="135" t="s">
        <v>1172</v>
      </c>
      <c r="L626" s="27"/>
      <c r="M626" s="136"/>
      <c r="T626" s="47"/>
      <c r="AT626" s="15" t="s">
        <v>133</v>
      </c>
      <c r="AU626" s="15" t="s">
        <v>74</v>
      </c>
    </row>
    <row r="627" spans="2:65" s="1" customFormat="1">
      <c r="B627" s="27"/>
      <c r="D627" s="137" t="s">
        <v>135</v>
      </c>
      <c r="F627" s="138" t="s">
        <v>1173</v>
      </c>
      <c r="L627" s="27"/>
      <c r="M627" s="136"/>
      <c r="T627" s="47"/>
      <c r="AT627" s="15" t="s">
        <v>135</v>
      </c>
      <c r="AU627" s="15" t="s">
        <v>74</v>
      </c>
    </row>
    <row r="628" spans="2:65" s="1" customFormat="1" ht="21.75" customHeight="1">
      <c r="B628" s="121"/>
      <c r="C628" s="122" t="s">
        <v>1174</v>
      </c>
      <c r="D628" s="122" t="s">
        <v>126</v>
      </c>
      <c r="E628" s="123" t="s">
        <v>1175</v>
      </c>
      <c r="F628" s="124" t="s">
        <v>1176</v>
      </c>
      <c r="G628" s="125" t="s">
        <v>346</v>
      </c>
      <c r="H628" s="126">
        <v>20</v>
      </c>
      <c r="I628" s="127">
        <v>1100</v>
      </c>
      <c r="J628" s="127">
        <f>ROUND(I628*H628,2)</f>
        <v>22000</v>
      </c>
      <c r="K628" s="124" t="s">
        <v>130</v>
      </c>
      <c r="L628" s="27"/>
      <c r="M628" s="128" t="s">
        <v>3</v>
      </c>
      <c r="N628" s="129" t="s">
        <v>36</v>
      </c>
      <c r="O628" s="130">
        <v>2.1970000000000001</v>
      </c>
      <c r="P628" s="130">
        <f>O628*H628</f>
        <v>43.94</v>
      </c>
      <c r="Q628" s="130">
        <v>0</v>
      </c>
      <c r="R628" s="130">
        <f>Q628*H628</f>
        <v>0</v>
      </c>
      <c r="S628" s="130">
        <v>0</v>
      </c>
      <c r="T628" s="131">
        <f>S628*H628</f>
        <v>0</v>
      </c>
      <c r="AR628" s="132" t="s">
        <v>131</v>
      </c>
      <c r="AT628" s="132" t="s">
        <v>126</v>
      </c>
      <c r="AU628" s="132" t="s">
        <v>74</v>
      </c>
      <c r="AY628" s="15" t="s">
        <v>124</v>
      </c>
      <c r="BE628" s="133">
        <f>IF(N628="základní",J628,0)</f>
        <v>22000</v>
      </c>
      <c r="BF628" s="133">
        <f>IF(N628="snížená",J628,0)</f>
        <v>0</v>
      </c>
      <c r="BG628" s="133">
        <f>IF(N628="zákl. přenesená",J628,0)</f>
        <v>0</v>
      </c>
      <c r="BH628" s="133">
        <f>IF(N628="sníž. přenesená",J628,0)</f>
        <v>0</v>
      </c>
      <c r="BI628" s="133">
        <f>IF(N628="nulová",J628,0)</f>
        <v>0</v>
      </c>
      <c r="BJ628" s="15" t="s">
        <v>72</v>
      </c>
      <c r="BK628" s="133">
        <f>ROUND(I628*H628,2)</f>
        <v>22000</v>
      </c>
      <c r="BL628" s="15" t="s">
        <v>131</v>
      </c>
      <c r="BM628" s="132" t="s">
        <v>1177</v>
      </c>
    </row>
    <row r="629" spans="2:65" s="1" customFormat="1">
      <c r="B629" s="27"/>
      <c r="D629" s="134" t="s">
        <v>133</v>
      </c>
      <c r="F629" s="135" t="s">
        <v>1178</v>
      </c>
      <c r="L629" s="27"/>
      <c r="M629" s="136"/>
      <c r="T629" s="47"/>
      <c r="AT629" s="15" t="s">
        <v>133</v>
      </c>
      <c r="AU629" s="15" t="s">
        <v>74</v>
      </c>
    </row>
    <row r="630" spans="2:65" s="1" customFormat="1">
      <c r="B630" s="27"/>
      <c r="D630" s="137" t="s">
        <v>135</v>
      </c>
      <c r="F630" s="138" t="s">
        <v>1179</v>
      </c>
      <c r="L630" s="27"/>
      <c r="M630" s="136"/>
      <c r="T630" s="47"/>
      <c r="AT630" s="15" t="s">
        <v>135</v>
      </c>
      <c r="AU630" s="15" t="s">
        <v>74</v>
      </c>
    </row>
    <row r="631" spans="2:65" s="1" customFormat="1" ht="21.75" customHeight="1">
      <c r="B631" s="121"/>
      <c r="C631" s="122" t="s">
        <v>1180</v>
      </c>
      <c r="D631" s="122" t="s">
        <v>126</v>
      </c>
      <c r="E631" s="123" t="s">
        <v>1181</v>
      </c>
      <c r="F631" s="124" t="s">
        <v>1182</v>
      </c>
      <c r="G631" s="125" t="s">
        <v>346</v>
      </c>
      <c r="H631" s="126">
        <v>100</v>
      </c>
      <c r="I631" s="127">
        <v>836</v>
      </c>
      <c r="J631" s="127">
        <f>ROUND(I631*H631,2)</f>
        <v>83600</v>
      </c>
      <c r="K631" s="124" t="s">
        <v>130</v>
      </c>
      <c r="L631" s="27"/>
      <c r="M631" s="128" t="s">
        <v>3</v>
      </c>
      <c r="N631" s="129" t="s">
        <v>36</v>
      </c>
      <c r="O631" s="130">
        <v>1.5940000000000001</v>
      </c>
      <c r="P631" s="130">
        <f>O631*H631</f>
        <v>159.4</v>
      </c>
      <c r="Q631" s="130">
        <v>0</v>
      </c>
      <c r="R631" s="130">
        <f>Q631*H631</f>
        <v>0</v>
      </c>
      <c r="S631" s="130">
        <v>0</v>
      </c>
      <c r="T631" s="131">
        <f>S631*H631</f>
        <v>0</v>
      </c>
      <c r="AR631" s="132" t="s">
        <v>131</v>
      </c>
      <c r="AT631" s="132" t="s">
        <v>126</v>
      </c>
      <c r="AU631" s="132" t="s">
        <v>74</v>
      </c>
      <c r="AY631" s="15" t="s">
        <v>124</v>
      </c>
      <c r="BE631" s="133">
        <f>IF(N631="základní",J631,0)</f>
        <v>83600</v>
      </c>
      <c r="BF631" s="133">
        <f>IF(N631="snížená",J631,0)</f>
        <v>0</v>
      </c>
      <c r="BG631" s="133">
        <f>IF(N631="zákl. přenesená",J631,0)</f>
        <v>0</v>
      </c>
      <c r="BH631" s="133">
        <f>IF(N631="sníž. přenesená",J631,0)</f>
        <v>0</v>
      </c>
      <c r="BI631" s="133">
        <f>IF(N631="nulová",J631,0)</f>
        <v>0</v>
      </c>
      <c r="BJ631" s="15" t="s">
        <v>72</v>
      </c>
      <c r="BK631" s="133">
        <f>ROUND(I631*H631,2)</f>
        <v>83600</v>
      </c>
      <c r="BL631" s="15" t="s">
        <v>131</v>
      </c>
      <c r="BM631" s="132" t="s">
        <v>1183</v>
      </c>
    </row>
    <row r="632" spans="2:65" s="1" customFormat="1">
      <c r="B632" s="27"/>
      <c r="D632" s="134" t="s">
        <v>133</v>
      </c>
      <c r="F632" s="135" t="s">
        <v>1184</v>
      </c>
      <c r="L632" s="27"/>
      <c r="M632" s="136"/>
      <c r="T632" s="47"/>
      <c r="AT632" s="15" t="s">
        <v>133</v>
      </c>
      <c r="AU632" s="15" t="s">
        <v>74</v>
      </c>
    </row>
    <row r="633" spans="2:65" s="1" customFormat="1">
      <c r="B633" s="27"/>
      <c r="D633" s="137" t="s">
        <v>135</v>
      </c>
      <c r="F633" s="138" t="s">
        <v>1185</v>
      </c>
      <c r="L633" s="27"/>
      <c r="M633" s="136"/>
      <c r="T633" s="47"/>
      <c r="AT633" s="15" t="s">
        <v>135</v>
      </c>
      <c r="AU633" s="15" t="s">
        <v>74</v>
      </c>
    </row>
    <row r="634" spans="2:65" s="1" customFormat="1" ht="24.2" customHeight="1">
      <c r="B634" s="121"/>
      <c r="C634" s="122" t="s">
        <v>1186</v>
      </c>
      <c r="D634" s="122" t="s">
        <v>126</v>
      </c>
      <c r="E634" s="123" t="s">
        <v>1187</v>
      </c>
      <c r="F634" s="124" t="s">
        <v>1188</v>
      </c>
      <c r="G634" s="125" t="s">
        <v>129</v>
      </c>
      <c r="H634" s="126">
        <v>10</v>
      </c>
      <c r="I634" s="127">
        <v>643</v>
      </c>
      <c r="J634" s="127">
        <f>ROUND(I634*H634,2)</f>
        <v>6430</v>
      </c>
      <c r="K634" s="124" t="s">
        <v>130</v>
      </c>
      <c r="L634" s="27"/>
      <c r="M634" s="128" t="s">
        <v>3</v>
      </c>
      <c r="N634" s="129" t="s">
        <v>36</v>
      </c>
      <c r="O634" s="130">
        <v>0.20100000000000001</v>
      </c>
      <c r="P634" s="130">
        <f>O634*H634</f>
        <v>2.0100000000000002</v>
      </c>
      <c r="Q634" s="130">
        <v>0.36435000000000001</v>
      </c>
      <c r="R634" s="130">
        <f>Q634*H634</f>
        <v>3.6435</v>
      </c>
      <c r="S634" s="130">
        <v>0</v>
      </c>
      <c r="T634" s="131">
        <f>S634*H634</f>
        <v>0</v>
      </c>
      <c r="AR634" s="132" t="s">
        <v>131</v>
      </c>
      <c r="AT634" s="132" t="s">
        <v>126</v>
      </c>
      <c r="AU634" s="132" t="s">
        <v>74</v>
      </c>
      <c r="AY634" s="15" t="s">
        <v>124</v>
      </c>
      <c r="BE634" s="133">
        <f>IF(N634="základní",J634,0)</f>
        <v>6430</v>
      </c>
      <c r="BF634" s="133">
        <f>IF(N634="snížená",J634,0)</f>
        <v>0</v>
      </c>
      <c r="BG634" s="133">
        <f>IF(N634="zákl. přenesená",J634,0)</f>
        <v>0</v>
      </c>
      <c r="BH634" s="133">
        <f>IF(N634="sníž. přenesená",J634,0)</f>
        <v>0</v>
      </c>
      <c r="BI634" s="133">
        <f>IF(N634="nulová",J634,0)</f>
        <v>0</v>
      </c>
      <c r="BJ634" s="15" t="s">
        <v>72</v>
      </c>
      <c r="BK634" s="133">
        <f>ROUND(I634*H634,2)</f>
        <v>6430</v>
      </c>
      <c r="BL634" s="15" t="s">
        <v>131</v>
      </c>
      <c r="BM634" s="132" t="s">
        <v>1189</v>
      </c>
    </row>
    <row r="635" spans="2:65" s="1" customFormat="1" ht="19.5">
      <c r="B635" s="27"/>
      <c r="D635" s="134" t="s">
        <v>133</v>
      </c>
      <c r="F635" s="135" t="s">
        <v>1190</v>
      </c>
      <c r="L635" s="27"/>
      <c r="M635" s="136"/>
      <c r="T635" s="47"/>
      <c r="AT635" s="15" t="s">
        <v>133</v>
      </c>
      <c r="AU635" s="15" t="s">
        <v>74</v>
      </c>
    </row>
    <row r="636" spans="2:65" s="1" customFormat="1">
      <c r="B636" s="27"/>
      <c r="D636" s="137" t="s">
        <v>135</v>
      </c>
      <c r="F636" s="138" t="s">
        <v>1191</v>
      </c>
      <c r="L636" s="27"/>
      <c r="M636" s="136"/>
      <c r="T636" s="47"/>
      <c r="AT636" s="15" t="s">
        <v>135</v>
      </c>
      <c r="AU636" s="15" t="s">
        <v>74</v>
      </c>
    </row>
    <row r="637" spans="2:65" s="1" customFormat="1" ht="24.2" customHeight="1">
      <c r="B637" s="121"/>
      <c r="C637" s="122" t="s">
        <v>1192</v>
      </c>
      <c r="D637" s="122" t="s">
        <v>126</v>
      </c>
      <c r="E637" s="123" t="s">
        <v>1193</v>
      </c>
      <c r="F637" s="124" t="s">
        <v>1194</v>
      </c>
      <c r="G637" s="125" t="s">
        <v>129</v>
      </c>
      <c r="H637" s="126">
        <v>20</v>
      </c>
      <c r="I637" s="127">
        <v>804</v>
      </c>
      <c r="J637" s="127">
        <f>ROUND(I637*H637,2)</f>
        <v>16080</v>
      </c>
      <c r="K637" s="124" t="s">
        <v>130</v>
      </c>
      <c r="L637" s="27"/>
      <c r="M637" s="128" t="s">
        <v>3</v>
      </c>
      <c r="N637" s="129" t="s">
        <v>36</v>
      </c>
      <c r="O637" s="130">
        <v>1.0980000000000001</v>
      </c>
      <c r="P637" s="130">
        <f>O637*H637</f>
        <v>21.96</v>
      </c>
      <c r="Q637" s="130">
        <v>0.24315999999999999</v>
      </c>
      <c r="R637" s="130">
        <f>Q637*H637</f>
        <v>4.8632</v>
      </c>
      <c r="S637" s="130">
        <v>0</v>
      </c>
      <c r="T637" s="131">
        <f>S637*H637</f>
        <v>0</v>
      </c>
      <c r="AR637" s="132" t="s">
        <v>131</v>
      </c>
      <c r="AT637" s="132" t="s">
        <v>126</v>
      </c>
      <c r="AU637" s="132" t="s">
        <v>74</v>
      </c>
      <c r="AY637" s="15" t="s">
        <v>124</v>
      </c>
      <c r="BE637" s="133">
        <f>IF(N637="základní",J637,0)</f>
        <v>16080</v>
      </c>
      <c r="BF637" s="133">
        <f>IF(N637="snížená",J637,0)</f>
        <v>0</v>
      </c>
      <c r="BG637" s="133">
        <f>IF(N637="zákl. přenesená",J637,0)</f>
        <v>0</v>
      </c>
      <c r="BH637" s="133">
        <f>IF(N637="sníž. přenesená",J637,0)</f>
        <v>0</v>
      </c>
      <c r="BI637" s="133">
        <f>IF(N637="nulová",J637,0)</f>
        <v>0</v>
      </c>
      <c r="BJ637" s="15" t="s">
        <v>72</v>
      </c>
      <c r="BK637" s="133">
        <f>ROUND(I637*H637,2)</f>
        <v>16080</v>
      </c>
      <c r="BL637" s="15" t="s">
        <v>131</v>
      </c>
      <c r="BM637" s="132" t="s">
        <v>1195</v>
      </c>
    </row>
    <row r="638" spans="2:65" s="1" customFormat="1" ht="19.5">
      <c r="B638" s="27"/>
      <c r="D638" s="134" t="s">
        <v>133</v>
      </c>
      <c r="F638" s="135" t="s">
        <v>1196</v>
      </c>
      <c r="L638" s="27"/>
      <c r="M638" s="136"/>
      <c r="T638" s="47"/>
      <c r="AT638" s="15" t="s">
        <v>133</v>
      </c>
      <c r="AU638" s="15" t="s">
        <v>74</v>
      </c>
    </row>
    <row r="639" spans="2:65" s="1" customFormat="1">
      <c r="B639" s="27"/>
      <c r="D639" s="137" t="s">
        <v>135</v>
      </c>
      <c r="F639" s="138" t="s">
        <v>1197</v>
      </c>
      <c r="L639" s="27"/>
      <c r="M639" s="136"/>
      <c r="T639" s="47"/>
      <c r="AT639" s="15" t="s">
        <v>135</v>
      </c>
      <c r="AU639" s="15" t="s">
        <v>74</v>
      </c>
    </row>
    <row r="640" spans="2:65" s="1" customFormat="1" ht="24.2" customHeight="1">
      <c r="B640" s="121"/>
      <c r="C640" s="122" t="s">
        <v>1198</v>
      </c>
      <c r="D640" s="122" t="s">
        <v>126</v>
      </c>
      <c r="E640" s="123" t="s">
        <v>1199</v>
      </c>
      <c r="F640" s="124" t="s">
        <v>1200</v>
      </c>
      <c r="G640" s="125" t="s">
        <v>129</v>
      </c>
      <c r="H640" s="126">
        <v>5</v>
      </c>
      <c r="I640" s="127">
        <v>4100</v>
      </c>
      <c r="J640" s="127">
        <f>ROUND(I640*H640,2)</f>
        <v>20500</v>
      </c>
      <c r="K640" s="124" t="s">
        <v>130</v>
      </c>
      <c r="L640" s="27"/>
      <c r="M640" s="128" t="s">
        <v>3</v>
      </c>
      <c r="N640" s="129" t="s">
        <v>36</v>
      </c>
      <c r="O640" s="130">
        <v>1.7789999999999999</v>
      </c>
      <c r="P640" s="130">
        <f>O640*H640</f>
        <v>8.8949999999999996</v>
      </c>
      <c r="Q640" s="130">
        <v>1.453E-2</v>
      </c>
      <c r="R640" s="130">
        <f>Q640*H640</f>
        <v>7.2649999999999992E-2</v>
      </c>
      <c r="S640" s="130">
        <v>0</v>
      </c>
      <c r="T640" s="131">
        <f>S640*H640</f>
        <v>0</v>
      </c>
      <c r="AR640" s="132" t="s">
        <v>131</v>
      </c>
      <c r="AT640" s="132" t="s">
        <v>126</v>
      </c>
      <c r="AU640" s="132" t="s">
        <v>74</v>
      </c>
      <c r="AY640" s="15" t="s">
        <v>124</v>
      </c>
      <c r="BE640" s="133">
        <f>IF(N640="základní",J640,0)</f>
        <v>20500</v>
      </c>
      <c r="BF640" s="133">
        <f>IF(N640="snížená",J640,0)</f>
        <v>0</v>
      </c>
      <c r="BG640" s="133">
        <f>IF(N640="zákl. přenesená",J640,0)</f>
        <v>0</v>
      </c>
      <c r="BH640" s="133">
        <f>IF(N640="sníž. přenesená",J640,0)</f>
        <v>0</v>
      </c>
      <c r="BI640" s="133">
        <f>IF(N640="nulová",J640,0)</f>
        <v>0</v>
      </c>
      <c r="BJ640" s="15" t="s">
        <v>72</v>
      </c>
      <c r="BK640" s="133">
        <f>ROUND(I640*H640,2)</f>
        <v>20500</v>
      </c>
      <c r="BL640" s="15" t="s">
        <v>131</v>
      </c>
      <c r="BM640" s="132" t="s">
        <v>1201</v>
      </c>
    </row>
    <row r="641" spans="2:65" s="1" customFormat="1" ht="19.5">
      <c r="B641" s="27"/>
      <c r="D641" s="134" t="s">
        <v>133</v>
      </c>
      <c r="F641" s="135" t="s">
        <v>1202</v>
      </c>
      <c r="L641" s="27"/>
      <c r="M641" s="136"/>
      <c r="T641" s="47"/>
      <c r="AT641" s="15" t="s">
        <v>133</v>
      </c>
      <c r="AU641" s="15" t="s">
        <v>74</v>
      </c>
    </row>
    <row r="642" spans="2:65" s="1" customFormat="1">
      <c r="B642" s="27"/>
      <c r="D642" s="137" t="s">
        <v>135</v>
      </c>
      <c r="F642" s="138" t="s">
        <v>1203</v>
      </c>
      <c r="L642" s="27"/>
      <c r="M642" s="136"/>
      <c r="T642" s="47"/>
      <c r="AT642" s="15" t="s">
        <v>135</v>
      </c>
      <c r="AU642" s="15" t="s">
        <v>74</v>
      </c>
    </row>
    <row r="643" spans="2:65" s="1" customFormat="1" ht="24.2" customHeight="1">
      <c r="B643" s="121"/>
      <c r="C643" s="122" t="s">
        <v>1204</v>
      </c>
      <c r="D643" s="122" t="s">
        <v>126</v>
      </c>
      <c r="E643" s="123" t="s">
        <v>1205</v>
      </c>
      <c r="F643" s="124" t="s">
        <v>1206</v>
      </c>
      <c r="G643" s="125" t="s">
        <v>129</v>
      </c>
      <c r="H643" s="126">
        <v>5</v>
      </c>
      <c r="I643" s="127">
        <v>4540</v>
      </c>
      <c r="J643" s="127">
        <f>ROUND(I643*H643,2)</f>
        <v>22700</v>
      </c>
      <c r="K643" s="124" t="s">
        <v>130</v>
      </c>
      <c r="L643" s="27"/>
      <c r="M643" s="128" t="s">
        <v>3</v>
      </c>
      <c r="N643" s="129" t="s">
        <v>36</v>
      </c>
      <c r="O643" s="130">
        <v>1.7330000000000001</v>
      </c>
      <c r="P643" s="130">
        <f>O643*H643</f>
        <v>8.6650000000000009</v>
      </c>
      <c r="Q643" s="130">
        <v>1.5140000000000001E-2</v>
      </c>
      <c r="R643" s="130">
        <f>Q643*H643</f>
        <v>7.5700000000000003E-2</v>
      </c>
      <c r="S643" s="130">
        <v>0</v>
      </c>
      <c r="T643" s="131">
        <f>S643*H643</f>
        <v>0</v>
      </c>
      <c r="AR643" s="132" t="s">
        <v>131</v>
      </c>
      <c r="AT643" s="132" t="s">
        <v>126</v>
      </c>
      <c r="AU643" s="132" t="s">
        <v>74</v>
      </c>
      <c r="AY643" s="15" t="s">
        <v>124</v>
      </c>
      <c r="BE643" s="133">
        <f>IF(N643="základní",J643,0)</f>
        <v>22700</v>
      </c>
      <c r="BF643" s="133">
        <f>IF(N643="snížená",J643,0)</f>
        <v>0</v>
      </c>
      <c r="BG643" s="133">
        <f>IF(N643="zákl. přenesená",J643,0)</f>
        <v>0</v>
      </c>
      <c r="BH643" s="133">
        <f>IF(N643="sníž. přenesená",J643,0)</f>
        <v>0</v>
      </c>
      <c r="BI643" s="133">
        <f>IF(N643="nulová",J643,0)</f>
        <v>0</v>
      </c>
      <c r="BJ643" s="15" t="s">
        <v>72</v>
      </c>
      <c r="BK643" s="133">
        <f>ROUND(I643*H643,2)</f>
        <v>22700</v>
      </c>
      <c r="BL643" s="15" t="s">
        <v>131</v>
      </c>
      <c r="BM643" s="132" t="s">
        <v>1207</v>
      </c>
    </row>
    <row r="644" spans="2:65" s="1" customFormat="1" ht="19.5">
      <c r="B644" s="27"/>
      <c r="D644" s="134" t="s">
        <v>133</v>
      </c>
      <c r="F644" s="135" t="s">
        <v>1208</v>
      </c>
      <c r="L644" s="27"/>
      <c r="M644" s="136"/>
      <c r="T644" s="47"/>
      <c r="AT644" s="15" t="s">
        <v>133</v>
      </c>
      <c r="AU644" s="15" t="s">
        <v>74</v>
      </c>
    </row>
    <row r="645" spans="2:65" s="1" customFormat="1">
      <c r="B645" s="27"/>
      <c r="D645" s="137" t="s">
        <v>135</v>
      </c>
      <c r="F645" s="138" t="s">
        <v>1209</v>
      </c>
      <c r="L645" s="27"/>
      <c r="M645" s="136"/>
      <c r="T645" s="47"/>
      <c r="AT645" s="15" t="s">
        <v>135</v>
      </c>
      <c r="AU645" s="15" t="s">
        <v>74</v>
      </c>
    </row>
    <row r="646" spans="2:65" s="1" customFormat="1" ht="24.2" customHeight="1">
      <c r="B646" s="121"/>
      <c r="C646" s="122" t="s">
        <v>1210</v>
      </c>
      <c r="D646" s="122" t="s">
        <v>126</v>
      </c>
      <c r="E646" s="123" t="s">
        <v>1211</v>
      </c>
      <c r="F646" s="124" t="s">
        <v>1212</v>
      </c>
      <c r="G646" s="125" t="s">
        <v>129</v>
      </c>
      <c r="H646" s="126">
        <v>10</v>
      </c>
      <c r="I646" s="127">
        <v>241</v>
      </c>
      <c r="J646" s="127">
        <f>ROUND(I646*H646,2)</f>
        <v>2410</v>
      </c>
      <c r="K646" s="124" t="s">
        <v>130</v>
      </c>
      <c r="L646" s="27"/>
      <c r="M646" s="128" t="s">
        <v>3</v>
      </c>
      <c r="N646" s="129" t="s">
        <v>36</v>
      </c>
      <c r="O646" s="130">
        <v>0.17799999999999999</v>
      </c>
      <c r="P646" s="130">
        <f>O646*H646</f>
        <v>1.7799999999999998</v>
      </c>
      <c r="Q646" s="130">
        <v>0.21251999999999999</v>
      </c>
      <c r="R646" s="130">
        <f>Q646*H646</f>
        <v>2.1252</v>
      </c>
      <c r="S646" s="130">
        <v>0</v>
      </c>
      <c r="T646" s="131">
        <f>S646*H646</f>
        <v>0</v>
      </c>
      <c r="AR646" s="132" t="s">
        <v>131</v>
      </c>
      <c r="AT646" s="132" t="s">
        <v>126</v>
      </c>
      <c r="AU646" s="132" t="s">
        <v>74</v>
      </c>
      <c r="AY646" s="15" t="s">
        <v>124</v>
      </c>
      <c r="BE646" s="133">
        <f>IF(N646="základní",J646,0)</f>
        <v>2410</v>
      </c>
      <c r="BF646" s="133">
        <f>IF(N646="snížená",J646,0)</f>
        <v>0</v>
      </c>
      <c r="BG646" s="133">
        <f>IF(N646="zákl. přenesená",J646,0)</f>
        <v>0</v>
      </c>
      <c r="BH646" s="133">
        <f>IF(N646="sníž. přenesená",J646,0)</f>
        <v>0</v>
      </c>
      <c r="BI646" s="133">
        <f>IF(N646="nulová",J646,0)</f>
        <v>0</v>
      </c>
      <c r="BJ646" s="15" t="s">
        <v>72</v>
      </c>
      <c r="BK646" s="133">
        <f>ROUND(I646*H646,2)</f>
        <v>2410</v>
      </c>
      <c r="BL646" s="15" t="s">
        <v>131</v>
      </c>
      <c r="BM646" s="132" t="s">
        <v>1213</v>
      </c>
    </row>
    <row r="647" spans="2:65" s="1" customFormat="1" ht="19.5">
      <c r="B647" s="27"/>
      <c r="D647" s="134" t="s">
        <v>133</v>
      </c>
      <c r="F647" s="135" t="s">
        <v>1214</v>
      </c>
      <c r="L647" s="27"/>
      <c r="M647" s="136"/>
      <c r="T647" s="47"/>
      <c r="AT647" s="15" t="s">
        <v>133</v>
      </c>
      <c r="AU647" s="15" t="s">
        <v>74</v>
      </c>
    </row>
    <row r="648" spans="2:65" s="1" customFormat="1">
      <c r="B648" s="27"/>
      <c r="D648" s="137" t="s">
        <v>135</v>
      </c>
      <c r="F648" s="138" t="s">
        <v>1215</v>
      </c>
      <c r="L648" s="27"/>
      <c r="M648" s="136"/>
      <c r="T648" s="47"/>
      <c r="AT648" s="15" t="s">
        <v>135</v>
      </c>
      <c r="AU648" s="15" t="s">
        <v>74</v>
      </c>
    </row>
    <row r="649" spans="2:65" s="1" customFormat="1" ht="24.2" customHeight="1">
      <c r="B649" s="121"/>
      <c r="C649" s="122" t="s">
        <v>1216</v>
      </c>
      <c r="D649" s="122" t="s">
        <v>126</v>
      </c>
      <c r="E649" s="123" t="s">
        <v>1217</v>
      </c>
      <c r="F649" s="124" t="s">
        <v>1218</v>
      </c>
      <c r="G649" s="125" t="s">
        <v>240</v>
      </c>
      <c r="H649" s="126">
        <v>5</v>
      </c>
      <c r="I649" s="127">
        <v>4900</v>
      </c>
      <c r="J649" s="127">
        <f>ROUND(I649*H649,2)</f>
        <v>24500</v>
      </c>
      <c r="K649" s="124" t="s">
        <v>130</v>
      </c>
      <c r="L649" s="27"/>
      <c r="M649" s="128" t="s">
        <v>3</v>
      </c>
      <c r="N649" s="129" t="s">
        <v>36</v>
      </c>
      <c r="O649" s="130">
        <v>1.548</v>
      </c>
      <c r="P649" s="130">
        <f>O649*H649</f>
        <v>7.74</v>
      </c>
      <c r="Q649" s="130">
        <v>2.5058699999999998</v>
      </c>
      <c r="R649" s="130">
        <f>Q649*H649</f>
        <v>12.529349999999999</v>
      </c>
      <c r="S649" s="130">
        <v>0</v>
      </c>
      <c r="T649" s="131">
        <f>S649*H649</f>
        <v>0</v>
      </c>
      <c r="AR649" s="132" t="s">
        <v>131</v>
      </c>
      <c r="AT649" s="132" t="s">
        <v>126</v>
      </c>
      <c r="AU649" s="132" t="s">
        <v>74</v>
      </c>
      <c r="AY649" s="15" t="s">
        <v>124</v>
      </c>
      <c r="BE649" s="133">
        <f>IF(N649="základní",J649,0)</f>
        <v>24500</v>
      </c>
      <c r="BF649" s="133">
        <f>IF(N649="snížená",J649,0)</f>
        <v>0</v>
      </c>
      <c r="BG649" s="133">
        <f>IF(N649="zákl. přenesená",J649,0)</f>
        <v>0</v>
      </c>
      <c r="BH649" s="133">
        <f>IF(N649="sníž. přenesená",J649,0)</f>
        <v>0</v>
      </c>
      <c r="BI649" s="133">
        <f>IF(N649="nulová",J649,0)</f>
        <v>0</v>
      </c>
      <c r="BJ649" s="15" t="s">
        <v>72</v>
      </c>
      <c r="BK649" s="133">
        <f>ROUND(I649*H649,2)</f>
        <v>24500</v>
      </c>
      <c r="BL649" s="15" t="s">
        <v>131</v>
      </c>
      <c r="BM649" s="132" t="s">
        <v>1219</v>
      </c>
    </row>
    <row r="650" spans="2:65" s="1" customFormat="1">
      <c r="B650" s="27"/>
      <c r="D650" s="134" t="s">
        <v>133</v>
      </c>
      <c r="F650" s="135" t="s">
        <v>1220</v>
      </c>
      <c r="L650" s="27"/>
      <c r="M650" s="136"/>
      <c r="T650" s="47"/>
      <c r="AT650" s="15" t="s">
        <v>133</v>
      </c>
      <c r="AU650" s="15" t="s">
        <v>74</v>
      </c>
    </row>
    <row r="651" spans="2:65" s="1" customFormat="1">
      <c r="B651" s="27"/>
      <c r="D651" s="137" t="s">
        <v>135</v>
      </c>
      <c r="F651" s="138" t="s">
        <v>1221</v>
      </c>
      <c r="L651" s="27"/>
      <c r="M651" s="136"/>
      <c r="T651" s="47"/>
      <c r="AT651" s="15" t="s">
        <v>135</v>
      </c>
      <c r="AU651" s="15" t="s">
        <v>74</v>
      </c>
    </row>
    <row r="652" spans="2:65" s="1" customFormat="1" ht="24.2" customHeight="1">
      <c r="B652" s="121"/>
      <c r="C652" s="122" t="s">
        <v>1222</v>
      </c>
      <c r="D652" s="122" t="s">
        <v>126</v>
      </c>
      <c r="E652" s="123" t="s">
        <v>1223</v>
      </c>
      <c r="F652" s="124" t="s">
        <v>1224</v>
      </c>
      <c r="G652" s="125" t="s">
        <v>129</v>
      </c>
      <c r="H652" s="126">
        <v>20</v>
      </c>
      <c r="I652" s="127">
        <v>701</v>
      </c>
      <c r="J652" s="127">
        <f>ROUND(I652*H652,2)</f>
        <v>14020</v>
      </c>
      <c r="K652" s="124" t="s">
        <v>130</v>
      </c>
      <c r="L652" s="27"/>
      <c r="M652" s="128" t="s">
        <v>3</v>
      </c>
      <c r="N652" s="129" t="s">
        <v>36</v>
      </c>
      <c r="O652" s="130">
        <v>0.56200000000000006</v>
      </c>
      <c r="P652" s="130">
        <f>O652*H652</f>
        <v>11.240000000000002</v>
      </c>
      <c r="Q652" s="130">
        <v>0.15679999999999999</v>
      </c>
      <c r="R652" s="130">
        <f>Q652*H652</f>
        <v>3.1360000000000001</v>
      </c>
      <c r="S652" s="130">
        <v>0</v>
      </c>
      <c r="T652" s="131">
        <f>S652*H652</f>
        <v>0</v>
      </c>
      <c r="AR652" s="132" t="s">
        <v>131</v>
      </c>
      <c r="AT652" s="132" t="s">
        <v>126</v>
      </c>
      <c r="AU652" s="132" t="s">
        <v>74</v>
      </c>
      <c r="AY652" s="15" t="s">
        <v>124</v>
      </c>
      <c r="BE652" s="133">
        <f>IF(N652="základní",J652,0)</f>
        <v>14020</v>
      </c>
      <c r="BF652" s="133">
        <f>IF(N652="snížená",J652,0)</f>
        <v>0</v>
      </c>
      <c r="BG652" s="133">
        <f>IF(N652="zákl. přenesená",J652,0)</f>
        <v>0</v>
      </c>
      <c r="BH652" s="133">
        <f>IF(N652="sníž. přenesená",J652,0)</f>
        <v>0</v>
      </c>
      <c r="BI652" s="133">
        <f>IF(N652="nulová",J652,0)</f>
        <v>0</v>
      </c>
      <c r="BJ652" s="15" t="s">
        <v>72</v>
      </c>
      <c r="BK652" s="133">
        <f>ROUND(I652*H652,2)</f>
        <v>14020</v>
      </c>
      <c r="BL652" s="15" t="s">
        <v>131</v>
      </c>
      <c r="BM652" s="132" t="s">
        <v>1225</v>
      </c>
    </row>
    <row r="653" spans="2:65" s="1" customFormat="1" ht="19.5">
      <c r="B653" s="27"/>
      <c r="D653" s="134" t="s">
        <v>133</v>
      </c>
      <c r="F653" s="135" t="s">
        <v>1226</v>
      </c>
      <c r="L653" s="27"/>
      <c r="M653" s="136"/>
      <c r="T653" s="47"/>
      <c r="AT653" s="15" t="s">
        <v>133</v>
      </c>
      <c r="AU653" s="15" t="s">
        <v>74</v>
      </c>
    </row>
    <row r="654" spans="2:65" s="1" customFormat="1">
      <c r="B654" s="27"/>
      <c r="D654" s="137" t="s">
        <v>135</v>
      </c>
      <c r="F654" s="138" t="s">
        <v>1227</v>
      </c>
      <c r="L654" s="27"/>
      <c r="M654" s="136"/>
      <c r="T654" s="47"/>
      <c r="AT654" s="15" t="s">
        <v>135</v>
      </c>
      <c r="AU654" s="15" t="s">
        <v>74</v>
      </c>
    </row>
    <row r="655" spans="2:65" s="1" customFormat="1" ht="24.2" customHeight="1">
      <c r="B655" s="121"/>
      <c r="C655" s="122" t="s">
        <v>1228</v>
      </c>
      <c r="D655" s="122" t="s">
        <v>126</v>
      </c>
      <c r="E655" s="123" t="s">
        <v>1229</v>
      </c>
      <c r="F655" s="124" t="s">
        <v>1230</v>
      </c>
      <c r="G655" s="125" t="s">
        <v>240</v>
      </c>
      <c r="H655" s="126">
        <v>5</v>
      </c>
      <c r="I655" s="127">
        <v>2510</v>
      </c>
      <c r="J655" s="127">
        <f>ROUND(I655*H655,2)</f>
        <v>12550</v>
      </c>
      <c r="K655" s="124" t="s">
        <v>130</v>
      </c>
      <c r="L655" s="27"/>
      <c r="M655" s="128" t="s">
        <v>3</v>
      </c>
      <c r="N655" s="129" t="s">
        <v>36</v>
      </c>
      <c r="O655" s="130">
        <v>1.37</v>
      </c>
      <c r="P655" s="130">
        <f>O655*H655</f>
        <v>6.8500000000000005</v>
      </c>
      <c r="Q655" s="130">
        <v>2.0032199999999998</v>
      </c>
      <c r="R655" s="130">
        <f>Q655*H655</f>
        <v>10.016099999999998</v>
      </c>
      <c r="S655" s="130">
        <v>0</v>
      </c>
      <c r="T655" s="131">
        <f>S655*H655</f>
        <v>0</v>
      </c>
      <c r="AR655" s="132" t="s">
        <v>131</v>
      </c>
      <c r="AT655" s="132" t="s">
        <v>126</v>
      </c>
      <c r="AU655" s="132" t="s">
        <v>74</v>
      </c>
      <c r="AY655" s="15" t="s">
        <v>124</v>
      </c>
      <c r="BE655" s="133">
        <f>IF(N655="základní",J655,0)</f>
        <v>12550</v>
      </c>
      <c r="BF655" s="133">
        <f>IF(N655="snížená",J655,0)</f>
        <v>0</v>
      </c>
      <c r="BG655" s="133">
        <f>IF(N655="zákl. přenesená",J655,0)</f>
        <v>0</v>
      </c>
      <c r="BH655" s="133">
        <f>IF(N655="sníž. přenesená",J655,0)</f>
        <v>0</v>
      </c>
      <c r="BI655" s="133">
        <f>IF(N655="nulová",J655,0)</f>
        <v>0</v>
      </c>
      <c r="BJ655" s="15" t="s">
        <v>72</v>
      </c>
      <c r="BK655" s="133">
        <f>ROUND(I655*H655,2)</f>
        <v>12550</v>
      </c>
      <c r="BL655" s="15" t="s">
        <v>131</v>
      </c>
      <c r="BM655" s="132" t="s">
        <v>1231</v>
      </c>
    </row>
    <row r="656" spans="2:65" s="1" customFormat="1" ht="29.25">
      <c r="B656" s="27"/>
      <c r="D656" s="134" t="s">
        <v>133</v>
      </c>
      <c r="F656" s="135" t="s">
        <v>1232</v>
      </c>
      <c r="L656" s="27"/>
      <c r="M656" s="136"/>
      <c r="T656" s="47"/>
      <c r="AT656" s="15" t="s">
        <v>133</v>
      </c>
      <c r="AU656" s="15" t="s">
        <v>74</v>
      </c>
    </row>
    <row r="657" spans="2:65" s="1" customFormat="1">
      <c r="B657" s="27"/>
      <c r="D657" s="137" t="s">
        <v>135</v>
      </c>
      <c r="F657" s="138" t="s">
        <v>1233</v>
      </c>
      <c r="L657" s="27"/>
      <c r="M657" s="136"/>
      <c r="T657" s="47"/>
      <c r="AT657" s="15" t="s">
        <v>135</v>
      </c>
      <c r="AU657" s="15" t="s">
        <v>74</v>
      </c>
    </row>
    <row r="658" spans="2:65" s="1" customFormat="1" ht="33" customHeight="1">
      <c r="B658" s="121"/>
      <c r="C658" s="122" t="s">
        <v>1234</v>
      </c>
      <c r="D658" s="122" t="s">
        <v>126</v>
      </c>
      <c r="E658" s="123" t="s">
        <v>1235</v>
      </c>
      <c r="F658" s="124" t="s">
        <v>1236</v>
      </c>
      <c r="G658" s="125" t="s">
        <v>129</v>
      </c>
      <c r="H658" s="126">
        <v>30</v>
      </c>
      <c r="I658" s="127">
        <v>3570</v>
      </c>
      <c r="J658" s="127">
        <f>ROUND(I658*H658,2)</f>
        <v>107100</v>
      </c>
      <c r="K658" s="124" t="s">
        <v>130</v>
      </c>
      <c r="L658" s="27"/>
      <c r="M658" s="128" t="s">
        <v>3</v>
      </c>
      <c r="N658" s="129" t="s">
        <v>36</v>
      </c>
      <c r="O658" s="130">
        <v>4</v>
      </c>
      <c r="P658" s="130">
        <f>O658*H658</f>
        <v>120</v>
      </c>
      <c r="Q658" s="130">
        <v>1.2878099999999999</v>
      </c>
      <c r="R658" s="130">
        <f>Q658*H658</f>
        <v>38.634299999999996</v>
      </c>
      <c r="S658" s="130">
        <v>0</v>
      </c>
      <c r="T658" s="131">
        <f>S658*H658</f>
        <v>0</v>
      </c>
      <c r="AR658" s="132" t="s">
        <v>131</v>
      </c>
      <c r="AT658" s="132" t="s">
        <v>126</v>
      </c>
      <c r="AU658" s="132" t="s">
        <v>74</v>
      </c>
      <c r="AY658" s="15" t="s">
        <v>124</v>
      </c>
      <c r="BE658" s="133">
        <f>IF(N658="základní",J658,0)</f>
        <v>107100</v>
      </c>
      <c r="BF658" s="133">
        <f>IF(N658="snížená",J658,0)</f>
        <v>0</v>
      </c>
      <c r="BG658" s="133">
        <f>IF(N658="zákl. přenesená",J658,0)</f>
        <v>0</v>
      </c>
      <c r="BH658" s="133">
        <f>IF(N658="sníž. přenesená",J658,0)</f>
        <v>0</v>
      </c>
      <c r="BI658" s="133">
        <f>IF(N658="nulová",J658,0)</f>
        <v>0</v>
      </c>
      <c r="BJ658" s="15" t="s">
        <v>72</v>
      </c>
      <c r="BK658" s="133">
        <f>ROUND(I658*H658,2)</f>
        <v>107100</v>
      </c>
      <c r="BL658" s="15" t="s">
        <v>131</v>
      </c>
      <c r="BM658" s="132" t="s">
        <v>1237</v>
      </c>
    </row>
    <row r="659" spans="2:65" s="1" customFormat="1" ht="29.25">
      <c r="B659" s="27"/>
      <c r="D659" s="134" t="s">
        <v>133</v>
      </c>
      <c r="F659" s="135" t="s">
        <v>1238</v>
      </c>
      <c r="L659" s="27"/>
      <c r="M659" s="136"/>
      <c r="T659" s="47"/>
      <c r="AT659" s="15" t="s">
        <v>133</v>
      </c>
      <c r="AU659" s="15" t="s">
        <v>74</v>
      </c>
    </row>
    <row r="660" spans="2:65" s="1" customFormat="1">
      <c r="B660" s="27"/>
      <c r="D660" s="137" t="s">
        <v>135</v>
      </c>
      <c r="F660" s="138" t="s">
        <v>1239</v>
      </c>
      <c r="L660" s="27"/>
      <c r="M660" s="136"/>
      <c r="T660" s="47"/>
      <c r="AT660" s="15" t="s">
        <v>135</v>
      </c>
      <c r="AU660" s="15" t="s">
        <v>74</v>
      </c>
    </row>
    <row r="661" spans="2:65" s="1" customFormat="1" ht="33" customHeight="1">
      <c r="B661" s="121"/>
      <c r="C661" s="122" t="s">
        <v>1240</v>
      </c>
      <c r="D661" s="122" t="s">
        <v>126</v>
      </c>
      <c r="E661" s="123" t="s">
        <v>1241</v>
      </c>
      <c r="F661" s="124" t="s">
        <v>1242</v>
      </c>
      <c r="G661" s="125" t="s">
        <v>129</v>
      </c>
      <c r="H661" s="126">
        <v>40</v>
      </c>
      <c r="I661" s="127">
        <v>2840</v>
      </c>
      <c r="J661" s="127">
        <f>ROUND(I661*H661,2)</f>
        <v>113600</v>
      </c>
      <c r="K661" s="124" t="s">
        <v>130</v>
      </c>
      <c r="L661" s="27"/>
      <c r="M661" s="128" t="s">
        <v>3</v>
      </c>
      <c r="N661" s="129" t="s">
        <v>36</v>
      </c>
      <c r="O661" s="130">
        <v>2.0499999999999998</v>
      </c>
      <c r="P661" s="130">
        <f>O661*H661</f>
        <v>82</v>
      </c>
      <c r="Q661" s="130">
        <v>1.2878099999999999</v>
      </c>
      <c r="R661" s="130">
        <f>Q661*H661</f>
        <v>51.5124</v>
      </c>
      <c r="S661" s="130">
        <v>0</v>
      </c>
      <c r="T661" s="131">
        <f>S661*H661</f>
        <v>0</v>
      </c>
      <c r="AR661" s="132" t="s">
        <v>131</v>
      </c>
      <c r="AT661" s="132" t="s">
        <v>126</v>
      </c>
      <c r="AU661" s="132" t="s">
        <v>74</v>
      </c>
      <c r="AY661" s="15" t="s">
        <v>124</v>
      </c>
      <c r="BE661" s="133">
        <f>IF(N661="základní",J661,0)</f>
        <v>113600</v>
      </c>
      <c r="BF661" s="133">
        <f>IF(N661="snížená",J661,0)</f>
        <v>0</v>
      </c>
      <c r="BG661" s="133">
        <f>IF(N661="zákl. přenesená",J661,0)</f>
        <v>0</v>
      </c>
      <c r="BH661" s="133">
        <f>IF(N661="sníž. přenesená",J661,0)</f>
        <v>0</v>
      </c>
      <c r="BI661" s="133">
        <f>IF(N661="nulová",J661,0)</f>
        <v>0</v>
      </c>
      <c r="BJ661" s="15" t="s">
        <v>72</v>
      </c>
      <c r="BK661" s="133">
        <f>ROUND(I661*H661,2)</f>
        <v>113600</v>
      </c>
      <c r="BL661" s="15" t="s">
        <v>131</v>
      </c>
      <c r="BM661" s="132" t="s">
        <v>1243</v>
      </c>
    </row>
    <row r="662" spans="2:65" s="1" customFormat="1" ht="29.25">
      <c r="B662" s="27"/>
      <c r="D662" s="134" t="s">
        <v>133</v>
      </c>
      <c r="F662" s="135" t="s">
        <v>1244</v>
      </c>
      <c r="L662" s="27"/>
      <c r="M662" s="136"/>
      <c r="T662" s="47"/>
      <c r="AT662" s="15" t="s">
        <v>133</v>
      </c>
      <c r="AU662" s="15" t="s">
        <v>74</v>
      </c>
    </row>
    <row r="663" spans="2:65" s="1" customFormat="1">
      <c r="B663" s="27"/>
      <c r="D663" s="137" t="s">
        <v>135</v>
      </c>
      <c r="F663" s="138" t="s">
        <v>1245</v>
      </c>
      <c r="L663" s="27"/>
      <c r="M663" s="136"/>
      <c r="T663" s="47"/>
      <c r="AT663" s="15" t="s">
        <v>135</v>
      </c>
      <c r="AU663" s="15" t="s">
        <v>74</v>
      </c>
    </row>
    <row r="664" spans="2:65" s="11" customFormat="1" ht="22.9" customHeight="1">
      <c r="B664" s="110"/>
      <c r="D664" s="111" t="s">
        <v>64</v>
      </c>
      <c r="E664" s="119" t="s">
        <v>153</v>
      </c>
      <c r="F664" s="119" t="s">
        <v>1246</v>
      </c>
      <c r="J664" s="120">
        <f>BK664</f>
        <v>934419.2</v>
      </c>
      <c r="L664" s="110"/>
      <c r="M664" s="114"/>
      <c r="P664" s="115">
        <f>SUM(P665:P736)</f>
        <v>669.63999999999987</v>
      </c>
      <c r="R664" s="115">
        <f>SUM(R665:R736)</f>
        <v>85.371099999999984</v>
      </c>
      <c r="T664" s="116">
        <f>SUM(T665:T736)</f>
        <v>13.944000000000001</v>
      </c>
      <c r="AR664" s="111" t="s">
        <v>72</v>
      </c>
      <c r="AT664" s="117" t="s">
        <v>64</v>
      </c>
      <c r="AU664" s="117" t="s">
        <v>72</v>
      </c>
      <c r="AY664" s="111" t="s">
        <v>124</v>
      </c>
      <c r="BK664" s="118">
        <f>SUM(BK665:BK736)</f>
        <v>934419.2</v>
      </c>
    </row>
    <row r="665" spans="2:65" s="1" customFormat="1" ht="24.2" customHeight="1">
      <c r="B665" s="121"/>
      <c r="C665" s="122" t="s">
        <v>1247</v>
      </c>
      <c r="D665" s="122" t="s">
        <v>126</v>
      </c>
      <c r="E665" s="123" t="s">
        <v>1248</v>
      </c>
      <c r="F665" s="124" t="s">
        <v>1249</v>
      </c>
      <c r="G665" s="125" t="s">
        <v>240</v>
      </c>
      <c r="H665" s="126">
        <v>30</v>
      </c>
      <c r="I665" s="127">
        <v>1530</v>
      </c>
      <c r="J665" s="127">
        <f>ROUND(I665*H665,2)</f>
        <v>45900</v>
      </c>
      <c r="K665" s="124" t="s">
        <v>130</v>
      </c>
      <c r="L665" s="27"/>
      <c r="M665" s="128" t="s">
        <v>3</v>
      </c>
      <c r="N665" s="129" t="s">
        <v>36</v>
      </c>
      <c r="O665" s="130">
        <v>3.5000000000000003E-2</v>
      </c>
      <c r="P665" s="130">
        <f>O665*H665</f>
        <v>1.05</v>
      </c>
      <c r="Q665" s="130">
        <v>1.964</v>
      </c>
      <c r="R665" s="130">
        <f>Q665*H665</f>
        <v>58.92</v>
      </c>
      <c r="S665" s="130">
        <v>0</v>
      </c>
      <c r="T665" s="131">
        <f>S665*H665</f>
        <v>0</v>
      </c>
      <c r="AR665" s="132" t="s">
        <v>131</v>
      </c>
      <c r="AT665" s="132" t="s">
        <v>126</v>
      </c>
      <c r="AU665" s="132" t="s">
        <v>74</v>
      </c>
      <c r="AY665" s="15" t="s">
        <v>124</v>
      </c>
      <c r="BE665" s="133">
        <f>IF(N665="základní",J665,0)</f>
        <v>45900</v>
      </c>
      <c r="BF665" s="133">
        <f>IF(N665="snížená",J665,0)</f>
        <v>0</v>
      </c>
      <c r="BG665" s="133">
        <f>IF(N665="zákl. přenesená",J665,0)</f>
        <v>0</v>
      </c>
      <c r="BH665" s="133">
        <f>IF(N665="sníž. přenesená",J665,0)</f>
        <v>0</v>
      </c>
      <c r="BI665" s="133">
        <f>IF(N665="nulová",J665,0)</f>
        <v>0</v>
      </c>
      <c r="BJ665" s="15" t="s">
        <v>72</v>
      </c>
      <c r="BK665" s="133">
        <f>ROUND(I665*H665,2)</f>
        <v>45900</v>
      </c>
      <c r="BL665" s="15" t="s">
        <v>131</v>
      </c>
      <c r="BM665" s="132" t="s">
        <v>1250</v>
      </c>
    </row>
    <row r="666" spans="2:65" s="1" customFormat="1" ht="19.5">
      <c r="B666" s="27"/>
      <c r="D666" s="134" t="s">
        <v>133</v>
      </c>
      <c r="F666" s="135" t="s">
        <v>1251</v>
      </c>
      <c r="L666" s="27"/>
      <c r="M666" s="136"/>
      <c r="T666" s="47"/>
      <c r="AT666" s="15" t="s">
        <v>133</v>
      </c>
      <c r="AU666" s="15" t="s">
        <v>74</v>
      </c>
    </row>
    <row r="667" spans="2:65" s="1" customFormat="1">
      <c r="B667" s="27"/>
      <c r="D667" s="137" t="s">
        <v>135</v>
      </c>
      <c r="F667" s="138" t="s">
        <v>1252</v>
      </c>
      <c r="L667" s="27"/>
      <c r="M667" s="136"/>
      <c r="T667" s="47"/>
      <c r="AT667" s="15" t="s">
        <v>135</v>
      </c>
      <c r="AU667" s="15" t="s">
        <v>74</v>
      </c>
    </row>
    <row r="668" spans="2:65" s="1" customFormat="1" ht="24.2" customHeight="1">
      <c r="B668" s="121"/>
      <c r="C668" s="122" t="s">
        <v>1253</v>
      </c>
      <c r="D668" s="122" t="s">
        <v>126</v>
      </c>
      <c r="E668" s="123" t="s">
        <v>1254</v>
      </c>
      <c r="F668" s="124" t="s">
        <v>1255</v>
      </c>
      <c r="G668" s="125" t="s">
        <v>156</v>
      </c>
      <c r="H668" s="126">
        <v>50</v>
      </c>
      <c r="I668" s="127">
        <v>347</v>
      </c>
      <c r="J668" s="127">
        <f>ROUND(I668*H668,2)</f>
        <v>17350</v>
      </c>
      <c r="K668" s="124" t="s">
        <v>130</v>
      </c>
      <c r="L668" s="27"/>
      <c r="M668" s="128" t="s">
        <v>3</v>
      </c>
      <c r="N668" s="129" t="s">
        <v>36</v>
      </c>
      <c r="O668" s="130">
        <v>0.75</v>
      </c>
      <c r="P668" s="130">
        <f>O668*H668</f>
        <v>37.5</v>
      </c>
      <c r="Q668" s="130">
        <v>2.9999999999999997E-4</v>
      </c>
      <c r="R668" s="130">
        <f>Q668*H668</f>
        <v>1.4999999999999999E-2</v>
      </c>
      <c r="S668" s="130">
        <v>0</v>
      </c>
      <c r="T668" s="131">
        <f>S668*H668</f>
        <v>0</v>
      </c>
      <c r="AR668" s="132" t="s">
        <v>131</v>
      </c>
      <c r="AT668" s="132" t="s">
        <v>126</v>
      </c>
      <c r="AU668" s="132" t="s">
        <v>74</v>
      </c>
      <c r="AY668" s="15" t="s">
        <v>124</v>
      </c>
      <c r="BE668" s="133">
        <f>IF(N668="základní",J668,0)</f>
        <v>17350</v>
      </c>
      <c r="BF668" s="133">
        <f>IF(N668="snížená",J668,0)</f>
        <v>0</v>
      </c>
      <c r="BG668" s="133">
        <f>IF(N668="zákl. přenesená",J668,0)</f>
        <v>0</v>
      </c>
      <c r="BH668" s="133">
        <f>IF(N668="sníž. přenesená",J668,0)</f>
        <v>0</v>
      </c>
      <c r="BI668" s="133">
        <f>IF(N668="nulová",J668,0)</f>
        <v>0</v>
      </c>
      <c r="BJ668" s="15" t="s">
        <v>72</v>
      </c>
      <c r="BK668" s="133">
        <f>ROUND(I668*H668,2)</f>
        <v>17350</v>
      </c>
      <c r="BL668" s="15" t="s">
        <v>131</v>
      </c>
      <c r="BM668" s="132" t="s">
        <v>1256</v>
      </c>
    </row>
    <row r="669" spans="2:65" s="1" customFormat="1" ht="19.5">
      <c r="B669" s="27"/>
      <c r="D669" s="134" t="s">
        <v>133</v>
      </c>
      <c r="F669" s="135" t="s">
        <v>1257</v>
      </c>
      <c r="L669" s="27"/>
      <c r="M669" s="136"/>
      <c r="T669" s="47"/>
      <c r="AT669" s="15" t="s">
        <v>133</v>
      </c>
      <c r="AU669" s="15" t="s">
        <v>74</v>
      </c>
    </row>
    <row r="670" spans="2:65" s="1" customFormat="1">
      <c r="B670" s="27"/>
      <c r="D670" s="137" t="s">
        <v>135</v>
      </c>
      <c r="F670" s="138" t="s">
        <v>1258</v>
      </c>
      <c r="L670" s="27"/>
      <c r="M670" s="136"/>
      <c r="T670" s="47"/>
      <c r="AT670" s="15" t="s">
        <v>135</v>
      </c>
      <c r="AU670" s="15" t="s">
        <v>74</v>
      </c>
    </row>
    <row r="671" spans="2:65" s="1" customFormat="1" ht="24.2" customHeight="1">
      <c r="B671" s="121"/>
      <c r="C671" s="122" t="s">
        <v>1259</v>
      </c>
      <c r="D671" s="122" t="s">
        <v>126</v>
      </c>
      <c r="E671" s="123" t="s">
        <v>1260</v>
      </c>
      <c r="F671" s="124" t="s">
        <v>1261</v>
      </c>
      <c r="G671" s="125" t="s">
        <v>156</v>
      </c>
      <c r="H671" s="126">
        <v>50</v>
      </c>
      <c r="I671" s="127">
        <v>119</v>
      </c>
      <c r="J671" s="127">
        <f>ROUND(I671*H671,2)</f>
        <v>5950</v>
      </c>
      <c r="K671" s="124" t="s">
        <v>130</v>
      </c>
      <c r="L671" s="27"/>
      <c r="M671" s="128" t="s">
        <v>3</v>
      </c>
      <c r="N671" s="129" t="s">
        <v>36</v>
      </c>
      <c r="O671" s="130">
        <v>0.28699999999999998</v>
      </c>
      <c r="P671" s="130">
        <f>O671*H671</f>
        <v>14.35</v>
      </c>
      <c r="Q671" s="130">
        <v>0</v>
      </c>
      <c r="R671" s="130">
        <f>Q671*H671</f>
        <v>0</v>
      </c>
      <c r="S671" s="130">
        <v>0</v>
      </c>
      <c r="T671" s="131">
        <f>S671*H671</f>
        <v>0</v>
      </c>
      <c r="AR671" s="132" t="s">
        <v>131</v>
      </c>
      <c r="AT671" s="132" t="s">
        <v>126</v>
      </c>
      <c r="AU671" s="132" t="s">
        <v>74</v>
      </c>
      <c r="AY671" s="15" t="s">
        <v>124</v>
      </c>
      <c r="BE671" s="133">
        <f>IF(N671="základní",J671,0)</f>
        <v>5950</v>
      </c>
      <c r="BF671" s="133">
        <f>IF(N671="snížená",J671,0)</f>
        <v>0</v>
      </c>
      <c r="BG671" s="133">
        <f>IF(N671="zákl. přenesená",J671,0)</f>
        <v>0</v>
      </c>
      <c r="BH671" s="133">
        <f>IF(N671="sníž. přenesená",J671,0)</f>
        <v>0</v>
      </c>
      <c r="BI671" s="133">
        <f>IF(N671="nulová",J671,0)</f>
        <v>0</v>
      </c>
      <c r="BJ671" s="15" t="s">
        <v>72</v>
      </c>
      <c r="BK671" s="133">
        <f>ROUND(I671*H671,2)</f>
        <v>5950</v>
      </c>
      <c r="BL671" s="15" t="s">
        <v>131</v>
      </c>
      <c r="BM671" s="132" t="s">
        <v>1262</v>
      </c>
    </row>
    <row r="672" spans="2:65" s="1" customFormat="1">
      <c r="B672" s="27"/>
      <c r="D672" s="134" t="s">
        <v>133</v>
      </c>
      <c r="F672" s="135" t="s">
        <v>1263</v>
      </c>
      <c r="L672" s="27"/>
      <c r="M672" s="136"/>
      <c r="T672" s="47"/>
      <c r="AT672" s="15" t="s">
        <v>133</v>
      </c>
      <c r="AU672" s="15" t="s">
        <v>74</v>
      </c>
    </row>
    <row r="673" spans="2:65" s="1" customFormat="1">
      <c r="B673" s="27"/>
      <c r="D673" s="137" t="s">
        <v>135</v>
      </c>
      <c r="F673" s="138" t="s">
        <v>1264</v>
      </c>
      <c r="L673" s="27"/>
      <c r="M673" s="136"/>
      <c r="T673" s="47"/>
      <c r="AT673" s="15" t="s">
        <v>135</v>
      </c>
      <c r="AU673" s="15" t="s">
        <v>74</v>
      </c>
    </row>
    <row r="674" spans="2:65" s="1" customFormat="1" ht="24.2" customHeight="1">
      <c r="B674" s="121"/>
      <c r="C674" s="122" t="s">
        <v>1265</v>
      </c>
      <c r="D674" s="122" t="s">
        <v>126</v>
      </c>
      <c r="E674" s="123" t="s">
        <v>1266</v>
      </c>
      <c r="F674" s="124" t="s">
        <v>1267</v>
      </c>
      <c r="G674" s="125" t="s">
        <v>156</v>
      </c>
      <c r="H674" s="126">
        <v>80</v>
      </c>
      <c r="I674" s="127">
        <v>196</v>
      </c>
      <c r="J674" s="127">
        <f>ROUND(I674*H674,2)</f>
        <v>15680</v>
      </c>
      <c r="K674" s="124" t="s">
        <v>130</v>
      </c>
      <c r="L674" s="27"/>
      <c r="M674" s="128" t="s">
        <v>3</v>
      </c>
      <c r="N674" s="129" t="s">
        <v>36</v>
      </c>
      <c r="O674" s="130">
        <v>0.504</v>
      </c>
      <c r="P674" s="130">
        <f>O674*H674</f>
        <v>40.32</v>
      </c>
      <c r="Q674" s="130">
        <v>5.8E-4</v>
      </c>
      <c r="R674" s="130">
        <f>Q674*H674</f>
        <v>4.6399999999999997E-2</v>
      </c>
      <c r="S674" s="130">
        <v>0.16600000000000001</v>
      </c>
      <c r="T674" s="131">
        <f>S674*H674</f>
        <v>13.280000000000001</v>
      </c>
      <c r="AR674" s="132" t="s">
        <v>131</v>
      </c>
      <c r="AT674" s="132" t="s">
        <v>126</v>
      </c>
      <c r="AU674" s="132" t="s">
        <v>74</v>
      </c>
      <c r="AY674" s="15" t="s">
        <v>124</v>
      </c>
      <c r="BE674" s="133">
        <f>IF(N674="základní",J674,0)</f>
        <v>15680</v>
      </c>
      <c r="BF674" s="133">
        <f>IF(N674="snížená",J674,0)</f>
        <v>0</v>
      </c>
      <c r="BG674" s="133">
        <f>IF(N674="zákl. přenesená",J674,0)</f>
        <v>0</v>
      </c>
      <c r="BH674" s="133">
        <f>IF(N674="sníž. přenesená",J674,0)</f>
        <v>0</v>
      </c>
      <c r="BI674" s="133">
        <f>IF(N674="nulová",J674,0)</f>
        <v>0</v>
      </c>
      <c r="BJ674" s="15" t="s">
        <v>72</v>
      </c>
      <c r="BK674" s="133">
        <f>ROUND(I674*H674,2)</f>
        <v>15680</v>
      </c>
      <c r="BL674" s="15" t="s">
        <v>131</v>
      </c>
      <c r="BM674" s="132" t="s">
        <v>1268</v>
      </c>
    </row>
    <row r="675" spans="2:65" s="1" customFormat="1" ht="19.5">
      <c r="B675" s="27"/>
      <c r="D675" s="134" t="s">
        <v>133</v>
      </c>
      <c r="F675" s="135" t="s">
        <v>1269</v>
      </c>
      <c r="L675" s="27"/>
      <c r="M675" s="136"/>
      <c r="T675" s="47"/>
      <c r="AT675" s="15" t="s">
        <v>133</v>
      </c>
      <c r="AU675" s="15" t="s">
        <v>74</v>
      </c>
    </row>
    <row r="676" spans="2:65" s="1" customFormat="1">
      <c r="B676" s="27"/>
      <c r="D676" s="137" t="s">
        <v>135</v>
      </c>
      <c r="F676" s="138" t="s">
        <v>1270</v>
      </c>
      <c r="L676" s="27"/>
      <c r="M676" s="136"/>
      <c r="T676" s="47"/>
      <c r="AT676" s="15" t="s">
        <v>135</v>
      </c>
      <c r="AU676" s="15" t="s">
        <v>74</v>
      </c>
    </row>
    <row r="677" spans="2:65" s="1" customFormat="1" ht="33" customHeight="1">
      <c r="B677" s="121"/>
      <c r="C677" s="122" t="s">
        <v>1271</v>
      </c>
      <c r="D677" s="122" t="s">
        <v>126</v>
      </c>
      <c r="E677" s="123" t="s">
        <v>1272</v>
      </c>
      <c r="F677" s="124" t="s">
        <v>1273</v>
      </c>
      <c r="G677" s="125" t="s">
        <v>156</v>
      </c>
      <c r="H677" s="126">
        <v>40</v>
      </c>
      <c r="I677" s="127">
        <v>1750</v>
      </c>
      <c r="J677" s="127">
        <f>ROUND(I677*H677,2)</f>
        <v>70000</v>
      </c>
      <c r="K677" s="124" t="s">
        <v>130</v>
      </c>
      <c r="L677" s="27"/>
      <c r="M677" s="128" t="s">
        <v>3</v>
      </c>
      <c r="N677" s="129" t="s">
        <v>36</v>
      </c>
      <c r="O677" s="130">
        <v>3.97</v>
      </c>
      <c r="P677" s="130">
        <f>O677*H677</f>
        <v>158.80000000000001</v>
      </c>
      <c r="Q677" s="130">
        <v>2.1099999999999999E-3</v>
      </c>
      <c r="R677" s="130">
        <f>Q677*H677</f>
        <v>8.4400000000000003E-2</v>
      </c>
      <c r="S677" s="130">
        <v>0</v>
      </c>
      <c r="T677" s="131">
        <f>S677*H677</f>
        <v>0</v>
      </c>
      <c r="AR677" s="132" t="s">
        <v>131</v>
      </c>
      <c r="AT677" s="132" t="s">
        <v>126</v>
      </c>
      <c r="AU677" s="132" t="s">
        <v>74</v>
      </c>
      <c r="AY677" s="15" t="s">
        <v>124</v>
      </c>
      <c r="BE677" s="133">
        <f>IF(N677="základní",J677,0)</f>
        <v>70000</v>
      </c>
      <c r="BF677" s="133">
        <f>IF(N677="snížená",J677,0)</f>
        <v>0</v>
      </c>
      <c r="BG677" s="133">
        <f>IF(N677="zákl. přenesená",J677,0)</f>
        <v>0</v>
      </c>
      <c r="BH677" s="133">
        <f>IF(N677="sníž. přenesená",J677,0)</f>
        <v>0</v>
      </c>
      <c r="BI677" s="133">
        <f>IF(N677="nulová",J677,0)</f>
        <v>0</v>
      </c>
      <c r="BJ677" s="15" t="s">
        <v>72</v>
      </c>
      <c r="BK677" s="133">
        <f>ROUND(I677*H677,2)</f>
        <v>70000</v>
      </c>
      <c r="BL677" s="15" t="s">
        <v>131</v>
      </c>
      <c r="BM677" s="132" t="s">
        <v>1274</v>
      </c>
    </row>
    <row r="678" spans="2:65" s="1" customFormat="1" ht="19.5">
      <c r="B678" s="27"/>
      <c r="D678" s="134" t="s">
        <v>133</v>
      </c>
      <c r="F678" s="135" t="s">
        <v>1275</v>
      </c>
      <c r="L678" s="27"/>
      <c r="M678" s="136"/>
      <c r="T678" s="47"/>
      <c r="AT678" s="15" t="s">
        <v>133</v>
      </c>
      <c r="AU678" s="15" t="s">
        <v>74</v>
      </c>
    </row>
    <row r="679" spans="2:65" s="1" customFormat="1">
      <c r="B679" s="27"/>
      <c r="D679" s="137" t="s">
        <v>135</v>
      </c>
      <c r="F679" s="138" t="s">
        <v>1276</v>
      </c>
      <c r="L679" s="27"/>
      <c r="M679" s="136"/>
      <c r="T679" s="47"/>
      <c r="AT679" s="15" t="s">
        <v>135</v>
      </c>
      <c r="AU679" s="15" t="s">
        <v>74</v>
      </c>
    </row>
    <row r="680" spans="2:65" s="1" customFormat="1" ht="24.2" customHeight="1">
      <c r="B680" s="121"/>
      <c r="C680" s="122" t="s">
        <v>1277</v>
      </c>
      <c r="D680" s="122" t="s">
        <v>126</v>
      </c>
      <c r="E680" s="123" t="s">
        <v>1278</v>
      </c>
      <c r="F680" s="124" t="s">
        <v>1279</v>
      </c>
      <c r="G680" s="125" t="s">
        <v>156</v>
      </c>
      <c r="H680" s="126">
        <v>5</v>
      </c>
      <c r="I680" s="127">
        <v>1830</v>
      </c>
      <c r="J680" s="127">
        <f>ROUND(I680*H680,2)</f>
        <v>9150</v>
      </c>
      <c r="K680" s="124" t="s">
        <v>130</v>
      </c>
      <c r="L680" s="27"/>
      <c r="M680" s="128" t="s">
        <v>3</v>
      </c>
      <c r="N680" s="129" t="s">
        <v>36</v>
      </c>
      <c r="O680" s="130">
        <v>4.18</v>
      </c>
      <c r="P680" s="130">
        <f>O680*H680</f>
        <v>20.9</v>
      </c>
      <c r="Q680" s="130">
        <v>2.1099999999999999E-3</v>
      </c>
      <c r="R680" s="130">
        <f>Q680*H680</f>
        <v>1.055E-2</v>
      </c>
      <c r="S680" s="130">
        <v>0</v>
      </c>
      <c r="T680" s="131">
        <f>S680*H680</f>
        <v>0</v>
      </c>
      <c r="AR680" s="132" t="s">
        <v>131</v>
      </c>
      <c r="AT680" s="132" t="s">
        <v>126</v>
      </c>
      <c r="AU680" s="132" t="s">
        <v>74</v>
      </c>
      <c r="AY680" s="15" t="s">
        <v>124</v>
      </c>
      <c r="BE680" s="133">
        <f>IF(N680="základní",J680,0)</f>
        <v>9150</v>
      </c>
      <c r="BF680" s="133">
        <f>IF(N680="snížená",J680,0)</f>
        <v>0</v>
      </c>
      <c r="BG680" s="133">
        <f>IF(N680="zákl. přenesená",J680,0)</f>
        <v>0</v>
      </c>
      <c r="BH680" s="133">
        <f>IF(N680="sníž. přenesená",J680,0)</f>
        <v>0</v>
      </c>
      <c r="BI680" s="133">
        <f>IF(N680="nulová",J680,0)</f>
        <v>0</v>
      </c>
      <c r="BJ680" s="15" t="s">
        <v>72</v>
      </c>
      <c r="BK680" s="133">
        <f>ROUND(I680*H680,2)</f>
        <v>9150</v>
      </c>
      <c r="BL680" s="15" t="s">
        <v>131</v>
      </c>
      <c r="BM680" s="132" t="s">
        <v>1280</v>
      </c>
    </row>
    <row r="681" spans="2:65" s="1" customFormat="1" ht="19.5">
      <c r="B681" s="27"/>
      <c r="D681" s="134" t="s">
        <v>133</v>
      </c>
      <c r="F681" s="135" t="s">
        <v>1281</v>
      </c>
      <c r="L681" s="27"/>
      <c r="M681" s="136"/>
      <c r="T681" s="47"/>
      <c r="AT681" s="15" t="s">
        <v>133</v>
      </c>
      <c r="AU681" s="15" t="s">
        <v>74</v>
      </c>
    </row>
    <row r="682" spans="2:65" s="1" customFormat="1">
      <c r="B682" s="27"/>
      <c r="D682" s="137" t="s">
        <v>135</v>
      </c>
      <c r="F682" s="138" t="s">
        <v>1282</v>
      </c>
      <c r="L682" s="27"/>
      <c r="M682" s="136"/>
      <c r="T682" s="47"/>
      <c r="AT682" s="15" t="s">
        <v>135</v>
      </c>
      <c r="AU682" s="15" t="s">
        <v>74</v>
      </c>
    </row>
    <row r="683" spans="2:65" s="1" customFormat="1" ht="24.2" customHeight="1">
      <c r="B683" s="121"/>
      <c r="C683" s="122" t="s">
        <v>1283</v>
      </c>
      <c r="D683" s="122" t="s">
        <v>126</v>
      </c>
      <c r="E683" s="123" t="s">
        <v>1284</v>
      </c>
      <c r="F683" s="124" t="s">
        <v>1285</v>
      </c>
      <c r="G683" s="125" t="s">
        <v>156</v>
      </c>
      <c r="H683" s="126">
        <v>5</v>
      </c>
      <c r="I683" s="127">
        <v>1890</v>
      </c>
      <c r="J683" s="127">
        <f>ROUND(I683*H683,2)</f>
        <v>9450</v>
      </c>
      <c r="K683" s="124" t="s">
        <v>130</v>
      </c>
      <c r="L683" s="27"/>
      <c r="M683" s="128" t="s">
        <v>3</v>
      </c>
      <c r="N683" s="129" t="s">
        <v>36</v>
      </c>
      <c r="O683" s="130">
        <v>3.548</v>
      </c>
      <c r="P683" s="130">
        <f>O683*H683</f>
        <v>17.740000000000002</v>
      </c>
      <c r="Q683" s="130">
        <v>1.3769999999999999E-2</v>
      </c>
      <c r="R683" s="130">
        <f>Q683*H683</f>
        <v>6.8849999999999995E-2</v>
      </c>
      <c r="S683" s="130">
        <v>0</v>
      </c>
      <c r="T683" s="131">
        <f>S683*H683</f>
        <v>0</v>
      </c>
      <c r="AR683" s="132" t="s">
        <v>131</v>
      </c>
      <c r="AT683" s="132" t="s">
        <v>126</v>
      </c>
      <c r="AU683" s="132" t="s">
        <v>74</v>
      </c>
      <c r="AY683" s="15" t="s">
        <v>124</v>
      </c>
      <c r="BE683" s="133">
        <f>IF(N683="základní",J683,0)</f>
        <v>9450</v>
      </c>
      <c r="BF683" s="133">
        <f>IF(N683="snížená",J683,0)</f>
        <v>0</v>
      </c>
      <c r="BG683" s="133">
        <f>IF(N683="zákl. přenesená",J683,0)</f>
        <v>0</v>
      </c>
      <c r="BH683" s="133">
        <f>IF(N683="sníž. přenesená",J683,0)</f>
        <v>0</v>
      </c>
      <c r="BI683" s="133">
        <f>IF(N683="nulová",J683,0)</f>
        <v>0</v>
      </c>
      <c r="BJ683" s="15" t="s">
        <v>72</v>
      </c>
      <c r="BK683" s="133">
        <f>ROUND(I683*H683,2)</f>
        <v>9450</v>
      </c>
      <c r="BL683" s="15" t="s">
        <v>131</v>
      </c>
      <c r="BM683" s="132" t="s">
        <v>1286</v>
      </c>
    </row>
    <row r="684" spans="2:65" s="1" customFormat="1" ht="19.5">
      <c r="B684" s="27"/>
      <c r="D684" s="134" t="s">
        <v>133</v>
      </c>
      <c r="F684" s="135" t="s">
        <v>1287</v>
      </c>
      <c r="L684" s="27"/>
      <c r="M684" s="136"/>
      <c r="T684" s="47"/>
      <c r="AT684" s="15" t="s">
        <v>133</v>
      </c>
      <c r="AU684" s="15" t="s">
        <v>74</v>
      </c>
    </row>
    <row r="685" spans="2:65" s="1" customFormat="1">
      <c r="B685" s="27"/>
      <c r="D685" s="137" t="s">
        <v>135</v>
      </c>
      <c r="F685" s="138" t="s">
        <v>1288</v>
      </c>
      <c r="L685" s="27"/>
      <c r="M685" s="136"/>
      <c r="T685" s="47"/>
      <c r="AT685" s="15" t="s">
        <v>135</v>
      </c>
      <c r="AU685" s="15" t="s">
        <v>74</v>
      </c>
    </row>
    <row r="686" spans="2:65" s="1" customFormat="1" ht="24.2" customHeight="1">
      <c r="B686" s="121"/>
      <c r="C686" s="122" t="s">
        <v>1289</v>
      </c>
      <c r="D686" s="122" t="s">
        <v>126</v>
      </c>
      <c r="E686" s="123" t="s">
        <v>1290</v>
      </c>
      <c r="F686" s="124" t="s">
        <v>1291</v>
      </c>
      <c r="G686" s="125" t="s">
        <v>156</v>
      </c>
      <c r="H686" s="126">
        <v>15</v>
      </c>
      <c r="I686" s="127">
        <v>2630</v>
      </c>
      <c r="J686" s="127">
        <f>ROUND(I686*H686,2)</f>
        <v>39450</v>
      </c>
      <c r="K686" s="124" t="s">
        <v>130</v>
      </c>
      <c r="L686" s="27"/>
      <c r="M686" s="128" t="s">
        <v>3</v>
      </c>
      <c r="N686" s="129" t="s">
        <v>36</v>
      </c>
      <c r="O686" s="130">
        <v>4.8109999999999999</v>
      </c>
      <c r="P686" s="130">
        <f>O686*H686</f>
        <v>72.164999999999992</v>
      </c>
      <c r="Q686" s="130">
        <v>2.1919999999999999E-2</v>
      </c>
      <c r="R686" s="130">
        <f>Q686*H686</f>
        <v>0.32879999999999998</v>
      </c>
      <c r="S686" s="130">
        <v>0</v>
      </c>
      <c r="T686" s="131">
        <f>S686*H686</f>
        <v>0</v>
      </c>
      <c r="AR686" s="132" t="s">
        <v>131</v>
      </c>
      <c r="AT686" s="132" t="s">
        <v>126</v>
      </c>
      <c r="AU686" s="132" t="s">
        <v>74</v>
      </c>
      <c r="AY686" s="15" t="s">
        <v>124</v>
      </c>
      <c r="BE686" s="133">
        <f>IF(N686="základní",J686,0)</f>
        <v>39450</v>
      </c>
      <c r="BF686" s="133">
        <f>IF(N686="snížená",J686,0)</f>
        <v>0</v>
      </c>
      <c r="BG686" s="133">
        <f>IF(N686="zákl. přenesená",J686,0)</f>
        <v>0</v>
      </c>
      <c r="BH686" s="133">
        <f>IF(N686="sníž. přenesená",J686,0)</f>
        <v>0</v>
      </c>
      <c r="BI686" s="133">
        <f>IF(N686="nulová",J686,0)</f>
        <v>0</v>
      </c>
      <c r="BJ686" s="15" t="s">
        <v>72</v>
      </c>
      <c r="BK686" s="133">
        <f>ROUND(I686*H686,2)</f>
        <v>39450</v>
      </c>
      <c r="BL686" s="15" t="s">
        <v>131</v>
      </c>
      <c r="BM686" s="132" t="s">
        <v>1292</v>
      </c>
    </row>
    <row r="687" spans="2:65" s="1" customFormat="1" ht="19.5">
      <c r="B687" s="27"/>
      <c r="D687" s="134" t="s">
        <v>133</v>
      </c>
      <c r="F687" s="135" t="s">
        <v>1293</v>
      </c>
      <c r="L687" s="27"/>
      <c r="M687" s="136"/>
      <c r="T687" s="47"/>
      <c r="AT687" s="15" t="s">
        <v>133</v>
      </c>
      <c r="AU687" s="15" t="s">
        <v>74</v>
      </c>
    </row>
    <row r="688" spans="2:65" s="1" customFormat="1">
      <c r="B688" s="27"/>
      <c r="D688" s="137" t="s">
        <v>135</v>
      </c>
      <c r="F688" s="138" t="s">
        <v>1294</v>
      </c>
      <c r="L688" s="27"/>
      <c r="M688" s="136"/>
      <c r="T688" s="47"/>
      <c r="AT688" s="15" t="s">
        <v>135</v>
      </c>
      <c r="AU688" s="15" t="s">
        <v>74</v>
      </c>
    </row>
    <row r="689" spans="2:65" s="1" customFormat="1" ht="33" customHeight="1">
      <c r="B689" s="121"/>
      <c r="C689" s="122" t="s">
        <v>1295</v>
      </c>
      <c r="D689" s="122" t="s">
        <v>126</v>
      </c>
      <c r="E689" s="123" t="s">
        <v>1296</v>
      </c>
      <c r="F689" s="124" t="s">
        <v>1297</v>
      </c>
      <c r="G689" s="125" t="s">
        <v>156</v>
      </c>
      <c r="H689" s="126">
        <v>50</v>
      </c>
      <c r="I689" s="127">
        <v>1820</v>
      </c>
      <c r="J689" s="127">
        <f>ROUND(I689*H689,2)</f>
        <v>91000</v>
      </c>
      <c r="K689" s="124" t="s">
        <v>130</v>
      </c>
      <c r="L689" s="27"/>
      <c r="M689" s="128" t="s">
        <v>3</v>
      </c>
      <c r="N689" s="129" t="s">
        <v>36</v>
      </c>
      <c r="O689" s="130">
        <v>3.12</v>
      </c>
      <c r="P689" s="130">
        <f>O689*H689</f>
        <v>156</v>
      </c>
      <c r="Q689" s="130">
        <v>2.66E-3</v>
      </c>
      <c r="R689" s="130">
        <f>Q689*H689</f>
        <v>0.13300000000000001</v>
      </c>
      <c r="S689" s="130">
        <v>0</v>
      </c>
      <c r="T689" s="131">
        <f>S689*H689</f>
        <v>0</v>
      </c>
      <c r="AR689" s="132" t="s">
        <v>131</v>
      </c>
      <c r="AT689" s="132" t="s">
        <v>126</v>
      </c>
      <c r="AU689" s="132" t="s">
        <v>74</v>
      </c>
      <c r="AY689" s="15" t="s">
        <v>124</v>
      </c>
      <c r="BE689" s="133">
        <f>IF(N689="základní",J689,0)</f>
        <v>91000</v>
      </c>
      <c r="BF689" s="133">
        <f>IF(N689="snížená",J689,0)</f>
        <v>0</v>
      </c>
      <c r="BG689" s="133">
        <f>IF(N689="zákl. přenesená",J689,0)</f>
        <v>0</v>
      </c>
      <c r="BH689" s="133">
        <f>IF(N689="sníž. přenesená",J689,0)</f>
        <v>0</v>
      </c>
      <c r="BI689" s="133">
        <f>IF(N689="nulová",J689,0)</f>
        <v>0</v>
      </c>
      <c r="BJ689" s="15" t="s">
        <v>72</v>
      </c>
      <c r="BK689" s="133">
        <f>ROUND(I689*H689,2)</f>
        <v>91000</v>
      </c>
      <c r="BL689" s="15" t="s">
        <v>131</v>
      </c>
      <c r="BM689" s="132" t="s">
        <v>1298</v>
      </c>
    </row>
    <row r="690" spans="2:65" s="1" customFormat="1" ht="19.5">
      <c r="B690" s="27"/>
      <c r="D690" s="134" t="s">
        <v>133</v>
      </c>
      <c r="F690" s="135" t="s">
        <v>1299</v>
      </c>
      <c r="L690" s="27"/>
      <c r="M690" s="136"/>
      <c r="T690" s="47"/>
      <c r="AT690" s="15" t="s">
        <v>133</v>
      </c>
      <c r="AU690" s="15" t="s">
        <v>74</v>
      </c>
    </row>
    <row r="691" spans="2:65" s="1" customFormat="1">
      <c r="B691" s="27"/>
      <c r="D691" s="137" t="s">
        <v>135</v>
      </c>
      <c r="F691" s="138" t="s">
        <v>1300</v>
      </c>
      <c r="L691" s="27"/>
      <c r="M691" s="136"/>
      <c r="T691" s="47"/>
      <c r="AT691" s="15" t="s">
        <v>135</v>
      </c>
      <c r="AU691" s="15" t="s">
        <v>74</v>
      </c>
    </row>
    <row r="692" spans="2:65" s="1" customFormat="1" ht="24.2" customHeight="1">
      <c r="B692" s="121"/>
      <c r="C692" s="139" t="s">
        <v>1301</v>
      </c>
      <c r="D692" s="139" t="s">
        <v>343</v>
      </c>
      <c r="E692" s="140" t="s">
        <v>1302</v>
      </c>
      <c r="F692" s="141" t="s">
        <v>1303</v>
      </c>
      <c r="G692" s="142" t="s">
        <v>240</v>
      </c>
      <c r="H692" s="143">
        <v>8.1999999999999993</v>
      </c>
      <c r="I692" s="144">
        <v>31400</v>
      </c>
      <c r="J692" s="144">
        <f>ROUND(I692*H692,2)</f>
        <v>257480</v>
      </c>
      <c r="K692" s="141" t="s">
        <v>130</v>
      </c>
      <c r="L692" s="145"/>
      <c r="M692" s="146" t="s">
        <v>3</v>
      </c>
      <c r="N692" s="147" t="s">
        <v>36</v>
      </c>
      <c r="O692" s="130">
        <v>0</v>
      </c>
      <c r="P692" s="130">
        <f>O692*H692</f>
        <v>0</v>
      </c>
      <c r="Q692" s="130">
        <v>0.81499999999999995</v>
      </c>
      <c r="R692" s="130">
        <f>Q692*H692</f>
        <v>6.6829999999999989</v>
      </c>
      <c r="S692" s="130">
        <v>0</v>
      </c>
      <c r="T692" s="131">
        <f>S692*H692</f>
        <v>0</v>
      </c>
      <c r="AR692" s="132" t="s">
        <v>172</v>
      </c>
      <c r="AT692" s="132" t="s">
        <v>343</v>
      </c>
      <c r="AU692" s="132" t="s">
        <v>74</v>
      </c>
      <c r="AY692" s="15" t="s">
        <v>124</v>
      </c>
      <c r="BE692" s="133">
        <f>IF(N692="základní",J692,0)</f>
        <v>257480</v>
      </c>
      <c r="BF692" s="133">
        <f>IF(N692="snížená",J692,0)</f>
        <v>0</v>
      </c>
      <c r="BG692" s="133">
        <f>IF(N692="zákl. přenesená",J692,0)</f>
        <v>0</v>
      </c>
      <c r="BH692" s="133">
        <f>IF(N692="sníž. přenesená",J692,0)</f>
        <v>0</v>
      </c>
      <c r="BI692" s="133">
        <f>IF(N692="nulová",J692,0)</f>
        <v>0</v>
      </c>
      <c r="BJ692" s="15" t="s">
        <v>72</v>
      </c>
      <c r="BK692" s="133">
        <f>ROUND(I692*H692,2)</f>
        <v>257480</v>
      </c>
      <c r="BL692" s="15" t="s">
        <v>131</v>
      </c>
      <c r="BM692" s="132" t="s">
        <v>1304</v>
      </c>
    </row>
    <row r="693" spans="2:65" s="1" customFormat="1">
      <c r="B693" s="27"/>
      <c r="D693" s="134" t="s">
        <v>133</v>
      </c>
      <c r="F693" s="135" t="s">
        <v>1303</v>
      </c>
      <c r="L693" s="27"/>
      <c r="M693" s="136"/>
      <c r="T693" s="47"/>
      <c r="AT693" s="15" t="s">
        <v>133</v>
      </c>
      <c r="AU693" s="15" t="s">
        <v>74</v>
      </c>
    </row>
    <row r="694" spans="2:65" s="1" customFormat="1" ht="24.2" customHeight="1">
      <c r="B694" s="121"/>
      <c r="C694" s="122" t="s">
        <v>1305</v>
      </c>
      <c r="D694" s="122" t="s">
        <v>126</v>
      </c>
      <c r="E694" s="123" t="s">
        <v>1306</v>
      </c>
      <c r="F694" s="124" t="s">
        <v>1307</v>
      </c>
      <c r="G694" s="125" t="s">
        <v>156</v>
      </c>
      <c r="H694" s="126">
        <v>5</v>
      </c>
      <c r="I694" s="127">
        <v>1910</v>
      </c>
      <c r="J694" s="127">
        <f>ROUND(I694*H694,2)</f>
        <v>9550</v>
      </c>
      <c r="K694" s="124" t="s">
        <v>130</v>
      </c>
      <c r="L694" s="27"/>
      <c r="M694" s="128" t="s">
        <v>3</v>
      </c>
      <c r="N694" s="129" t="s">
        <v>36</v>
      </c>
      <c r="O694" s="130">
        <v>3.36</v>
      </c>
      <c r="P694" s="130">
        <f>O694*H694</f>
        <v>16.8</v>
      </c>
      <c r="Q694" s="130">
        <v>2.66E-3</v>
      </c>
      <c r="R694" s="130">
        <f>Q694*H694</f>
        <v>1.3299999999999999E-2</v>
      </c>
      <c r="S694" s="130">
        <v>0</v>
      </c>
      <c r="T694" s="131">
        <f>S694*H694</f>
        <v>0</v>
      </c>
      <c r="AR694" s="132" t="s">
        <v>131</v>
      </c>
      <c r="AT694" s="132" t="s">
        <v>126</v>
      </c>
      <c r="AU694" s="132" t="s">
        <v>74</v>
      </c>
      <c r="AY694" s="15" t="s">
        <v>124</v>
      </c>
      <c r="BE694" s="133">
        <f>IF(N694="základní",J694,0)</f>
        <v>9550</v>
      </c>
      <c r="BF694" s="133">
        <f>IF(N694="snížená",J694,0)</f>
        <v>0</v>
      </c>
      <c r="BG694" s="133">
        <f>IF(N694="zákl. přenesená",J694,0)</f>
        <v>0</v>
      </c>
      <c r="BH694" s="133">
        <f>IF(N694="sníž. přenesená",J694,0)</f>
        <v>0</v>
      </c>
      <c r="BI694" s="133">
        <f>IF(N694="nulová",J694,0)</f>
        <v>0</v>
      </c>
      <c r="BJ694" s="15" t="s">
        <v>72</v>
      </c>
      <c r="BK694" s="133">
        <f>ROUND(I694*H694,2)</f>
        <v>9550</v>
      </c>
      <c r="BL694" s="15" t="s">
        <v>131</v>
      </c>
      <c r="BM694" s="132" t="s">
        <v>1308</v>
      </c>
    </row>
    <row r="695" spans="2:65" s="1" customFormat="1" ht="19.5">
      <c r="B695" s="27"/>
      <c r="D695" s="134" t="s">
        <v>133</v>
      </c>
      <c r="F695" s="135" t="s">
        <v>1309</v>
      </c>
      <c r="L695" s="27"/>
      <c r="M695" s="136"/>
      <c r="T695" s="47"/>
      <c r="AT695" s="15" t="s">
        <v>133</v>
      </c>
      <c r="AU695" s="15" t="s">
        <v>74</v>
      </c>
    </row>
    <row r="696" spans="2:65" s="1" customFormat="1">
      <c r="B696" s="27"/>
      <c r="D696" s="137" t="s">
        <v>135</v>
      </c>
      <c r="F696" s="138" t="s">
        <v>1310</v>
      </c>
      <c r="L696" s="27"/>
      <c r="M696" s="136"/>
      <c r="T696" s="47"/>
      <c r="AT696" s="15" t="s">
        <v>135</v>
      </c>
      <c r="AU696" s="15" t="s">
        <v>74</v>
      </c>
    </row>
    <row r="697" spans="2:65" s="1" customFormat="1" ht="24.2" customHeight="1">
      <c r="B697" s="121"/>
      <c r="C697" s="139" t="s">
        <v>1311</v>
      </c>
      <c r="D697" s="139" t="s">
        <v>343</v>
      </c>
      <c r="E697" s="140" t="s">
        <v>1312</v>
      </c>
      <c r="F697" s="141" t="s">
        <v>1313</v>
      </c>
      <c r="G697" s="142" t="s">
        <v>240</v>
      </c>
      <c r="H697" s="143">
        <v>2.5</v>
      </c>
      <c r="I697" s="144">
        <v>31400</v>
      </c>
      <c r="J697" s="144">
        <f>ROUND(I697*H697,2)</f>
        <v>78500</v>
      </c>
      <c r="K697" s="141" t="s">
        <v>130</v>
      </c>
      <c r="L697" s="145"/>
      <c r="M697" s="146" t="s">
        <v>3</v>
      </c>
      <c r="N697" s="147" t="s">
        <v>36</v>
      </c>
      <c r="O697" s="130">
        <v>0</v>
      </c>
      <c r="P697" s="130">
        <f>O697*H697</f>
        <v>0</v>
      </c>
      <c r="Q697" s="130">
        <v>0.81499999999999995</v>
      </c>
      <c r="R697" s="130">
        <f>Q697*H697</f>
        <v>2.0374999999999996</v>
      </c>
      <c r="S697" s="130">
        <v>0</v>
      </c>
      <c r="T697" s="131">
        <f>S697*H697</f>
        <v>0</v>
      </c>
      <c r="AR697" s="132" t="s">
        <v>172</v>
      </c>
      <c r="AT697" s="132" t="s">
        <v>343</v>
      </c>
      <c r="AU697" s="132" t="s">
        <v>74</v>
      </c>
      <c r="AY697" s="15" t="s">
        <v>124</v>
      </c>
      <c r="BE697" s="133">
        <f>IF(N697="základní",J697,0)</f>
        <v>78500</v>
      </c>
      <c r="BF697" s="133">
        <f>IF(N697="snížená",J697,0)</f>
        <v>0</v>
      </c>
      <c r="BG697" s="133">
        <f>IF(N697="zákl. přenesená",J697,0)</f>
        <v>0</v>
      </c>
      <c r="BH697" s="133">
        <f>IF(N697="sníž. přenesená",J697,0)</f>
        <v>0</v>
      </c>
      <c r="BI697" s="133">
        <f>IF(N697="nulová",J697,0)</f>
        <v>0</v>
      </c>
      <c r="BJ697" s="15" t="s">
        <v>72</v>
      </c>
      <c r="BK697" s="133">
        <f>ROUND(I697*H697,2)</f>
        <v>78500</v>
      </c>
      <c r="BL697" s="15" t="s">
        <v>131</v>
      </c>
      <c r="BM697" s="132" t="s">
        <v>1314</v>
      </c>
    </row>
    <row r="698" spans="2:65" s="1" customFormat="1">
      <c r="B698" s="27"/>
      <c r="D698" s="134" t="s">
        <v>133</v>
      </c>
      <c r="F698" s="135" t="s">
        <v>1313</v>
      </c>
      <c r="L698" s="27"/>
      <c r="M698" s="136"/>
      <c r="T698" s="47"/>
      <c r="AT698" s="15" t="s">
        <v>133</v>
      </c>
      <c r="AU698" s="15" t="s">
        <v>74</v>
      </c>
    </row>
    <row r="699" spans="2:65" s="1" customFormat="1" ht="24.2" customHeight="1">
      <c r="B699" s="121"/>
      <c r="C699" s="139" t="s">
        <v>1315</v>
      </c>
      <c r="D699" s="139" t="s">
        <v>343</v>
      </c>
      <c r="E699" s="140" t="s">
        <v>1316</v>
      </c>
      <c r="F699" s="141" t="s">
        <v>1317</v>
      </c>
      <c r="G699" s="142" t="s">
        <v>240</v>
      </c>
      <c r="H699" s="143">
        <v>2.5</v>
      </c>
      <c r="I699" s="144">
        <v>31400</v>
      </c>
      <c r="J699" s="144">
        <f>ROUND(I699*H699,2)</f>
        <v>78500</v>
      </c>
      <c r="K699" s="141" t="s">
        <v>130</v>
      </c>
      <c r="L699" s="145"/>
      <c r="M699" s="146" t="s">
        <v>3</v>
      </c>
      <c r="N699" s="147" t="s">
        <v>36</v>
      </c>
      <c r="O699" s="130">
        <v>0</v>
      </c>
      <c r="P699" s="130">
        <f>O699*H699</f>
        <v>0</v>
      </c>
      <c r="Q699" s="130">
        <v>0.81499999999999995</v>
      </c>
      <c r="R699" s="130">
        <f>Q699*H699</f>
        <v>2.0374999999999996</v>
      </c>
      <c r="S699" s="130">
        <v>0</v>
      </c>
      <c r="T699" s="131">
        <f>S699*H699</f>
        <v>0</v>
      </c>
      <c r="AR699" s="132" t="s">
        <v>172</v>
      </c>
      <c r="AT699" s="132" t="s">
        <v>343</v>
      </c>
      <c r="AU699" s="132" t="s">
        <v>74</v>
      </c>
      <c r="AY699" s="15" t="s">
        <v>124</v>
      </c>
      <c r="BE699" s="133">
        <f>IF(N699="základní",J699,0)</f>
        <v>78500</v>
      </c>
      <c r="BF699" s="133">
        <f>IF(N699="snížená",J699,0)</f>
        <v>0</v>
      </c>
      <c r="BG699" s="133">
        <f>IF(N699="zákl. přenesená",J699,0)</f>
        <v>0</v>
      </c>
      <c r="BH699" s="133">
        <f>IF(N699="sníž. přenesená",J699,0)</f>
        <v>0</v>
      </c>
      <c r="BI699" s="133">
        <f>IF(N699="nulová",J699,0)</f>
        <v>0</v>
      </c>
      <c r="BJ699" s="15" t="s">
        <v>72</v>
      </c>
      <c r="BK699" s="133">
        <f>ROUND(I699*H699,2)</f>
        <v>78500</v>
      </c>
      <c r="BL699" s="15" t="s">
        <v>131</v>
      </c>
      <c r="BM699" s="132" t="s">
        <v>1318</v>
      </c>
    </row>
    <row r="700" spans="2:65" s="1" customFormat="1">
      <c r="B700" s="27"/>
      <c r="D700" s="134" t="s">
        <v>133</v>
      </c>
      <c r="F700" s="135" t="s">
        <v>1317</v>
      </c>
      <c r="L700" s="27"/>
      <c r="M700" s="136"/>
      <c r="T700" s="47"/>
      <c r="AT700" s="15" t="s">
        <v>133</v>
      </c>
      <c r="AU700" s="15" t="s">
        <v>74</v>
      </c>
    </row>
    <row r="701" spans="2:65" s="1" customFormat="1" ht="24.2" customHeight="1">
      <c r="B701" s="121"/>
      <c r="C701" s="139" t="s">
        <v>1319</v>
      </c>
      <c r="D701" s="139" t="s">
        <v>343</v>
      </c>
      <c r="E701" s="140" t="s">
        <v>1320</v>
      </c>
      <c r="F701" s="141" t="s">
        <v>1321</v>
      </c>
      <c r="G701" s="142" t="s">
        <v>240</v>
      </c>
      <c r="H701" s="143">
        <v>2.5</v>
      </c>
      <c r="I701" s="144">
        <v>31400</v>
      </c>
      <c r="J701" s="144">
        <f>ROUND(I701*H701,2)</f>
        <v>78500</v>
      </c>
      <c r="K701" s="141" t="s">
        <v>130</v>
      </c>
      <c r="L701" s="145"/>
      <c r="M701" s="146" t="s">
        <v>3</v>
      </c>
      <c r="N701" s="147" t="s">
        <v>36</v>
      </c>
      <c r="O701" s="130">
        <v>0</v>
      </c>
      <c r="P701" s="130">
        <f>O701*H701</f>
        <v>0</v>
      </c>
      <c r="Q701" s="130">
        <v>0.81499999999999995</v>
      </c>
      <c r="R701" s="130">
        <f>Q701*H701</f>
        <v>2.0374999999999996</v>
      </c>
      <c r="S701" s="130">
        <v>0</v>
      </c>
      <c r="T701" s="131">
        <f>S701*H701</f>
        <v>0</v>
      </c>
      <c r="AR701" s="132" t="s">
        <v>172</v>
      </c>
      <c r="AT701" s="132" t="s">
        <v>343</v>
      </c>
      <c r="AU701" s="132" t="s">
        <v>74</v>
      </c>
      <c r="AY701" s="15" t="s">
        <v>124</v>
      </c>
      <c r="BE701" s="133">
        <f>IF(N701="základní",J701,0)</f>
        <v>78500</v>
      </c>
      <c r="BF701" s="133">
        <f>IF(N701="snížená",J701,0)</f>
        <v>0</v>
      </c>
      <c r="BG701" s="133">
        <f>IF(N701="zákl. přenesená",J701,0)</f>
        <v>0</v>
      </c>
      <c r="BH701" s="133">
        <f>IF(N701="sníž. přenesená",J701,0)</f>
        <v>0</v>
      </c>
      <c r="BI701" s="133">
        <f>IF(N701="nulová",J701,0)</f>
        <v>0</v>
      </c>
      <c r="BJ701" s="15" t="s">
        <v>72</v>
      </c>
      <c r="BK701" s="133">
        <f>ROUND(I701*H701,2)</f>
        <v>78500</v>
      </c>
      <c r="BL701" s="15" t="s">
        <v>131</v>
      </c>
      <c r="BM701" s="132" t="s">
        <v>1322</v>
      </c>
    </row>
    <row r="702" spans="2:65" s="1" customFormat="1">
      <c r="B702" s="27"/>
      <c r="D702" s="134" t="s">
        <v>133</v>
      </c>
      <c r="F702" s="135" t="s">
        <v>1321</v>
      </c>
      <c r="L702" s="27"/>
      <c r="M702" s="136"/>
      <c r="T702" s="47"/>
      <c r="AT702" s="15" t="s">
        <v>133</v>
      </c>
      <c r="AU702" s="15" t="s">
        <v>74</v>
      </c>
    </row>
    <row r="703" spans="2:65" s="1" customFormat="1" ht="24.2" customHeight="1">
      <c r="B703" s="121"/>
      <c r="C703" s="139" t="s">
        <v>1323</v>
      </c>
      <c r="D703" s="139" t="s">
        <v>343</v>
      </c>
      <c r="E703" s="140" t="s">
        <v>1324</v>
      </c>
      <c r="F703" s="141" t="s">
        <v>1325</v>
      </c>
      <c r="G703" s="142" t="s">
        <v>1326</v>
      </c>
      <c r="H703" s="143">
        <v>2</v>
      </c>
      <c r="I703" s="144">
        <v>930</v>
      </c>
      <c r="J703" s="144">
        <f>ROUND(I703*H703,2)</f>
        <v>1860</v>
      </c>
      <c r="K703" s="141" t="s">
        <v>130</v>
      </c>
      <c r="L703" s="145"/>
      <c r="M703" s="146" t="s">
        <v>3</v>
      </c>
      <c r="N703" s="147" t="s">
        <v>36</v>
      </c>
      <c r="O703" s="130">
        <v>0</v>
      </c>
      <c r="P703" s="130">
        <f>O703*H703</f>
        <v>0</v>
      </c>
      <c r="Q703" s="130">
        <v>6.4400000000000004E-3</v>
      </c>
      <c r="R703" s="130">
        <f>Q703*H703</f>
        <v>1.2880000000000001E-2</v>
      </c>
      <c r="S703" s="130">
        <v>0</v>
      </c>
      <c r="T703" s="131">
        <f>S703*H703</f>
        <v>0</v>
      </c>
      <c r="AR703" s="132" t="s">
        <v>172</v>
      </c>
      <c r="AT703" s="132" t="s">
        <v>343</v>
      </c>
      <c r="AU703" s="132" t="s">
        <v>74</v>
      </c>
      <c r="AY703" s="15" t="s">
        <v>124</v>
      </c>
      <c r="BE703" s="133">
        <f>IF(N703="základní",J703,0)</f>
        <v>1860</v>
      </c>
      <c r="BF703" s="133">
        <f>IF(N703="snížená",J703,0)</f>
        <v>0</v>
      </c>
      <c r="BG703" s="133">
        <f>IF(N703="zákl. přenesená",J703,0)</f>
        <v>0</v>
      </c>
      <c r="BH703" s="133">
        <f>IF(N703="sníž. přenesená",J703,0)</f>
        <v>0</v>
      </c>
      <c r="BI703" s="133">
        <f>IF(N703="nulová",J703,0)</f>
        <v>0</v>
      </c>
      <c r="BJ703" s="15" t="s">
        <v>72</v>
      </c>
      <c r="BK703" s="133">
        <f>ROUND(I703*H703,2)</f>
        <v>1860</v>
      </c>
      <c r="BL703" s="15" t="s">
        <v>131</v>
      </c>
      <c r="BM703" s="132" t="s">
        <v>1327</v>
      </c>
    </row>
    <row r="704" spans="2:65" s="1" customFormat="1">
      <c r="B704" s="27"/>
      <c r="D704" s="134" t="s">
        <v>133</v>
      </c>
      <c r="F704" s="135" t="s">
        <v>1325</v>
      </c>
      <c r="L704" s="27"/>
      <c r="M704" s="136"/>
      <c r="T704" s="47"/>
      <c r="AT704" s="15" t="s">
        <v>133</v>
      </c>
      <c r="AU704" s="15" t="s">
        <v>74</v>
      </c>
    </row>
    <row r="705" spans="2:65" s="1" customFormat="1" ht="24">
      <c r="B705" s="121"/>
      <c r="C705" s="139" t="s">
        <v>1328</v>
      </c>
      <c r="D705" s="139" t="s">
        <v>343</v>
      </c>
      <c r="E705" s="140" t="s">
        <v>1329</v>
      </c>
      <c r="F705" s="141" t="s">
        <v>1330</v>
      </c>
      <c r="G705" s="142" t="s">
        <v>1326</v>
      </c>
      <c r="H705" s="143">
        <v>3</v>
      </c>
      <c r="I705" s="144">
        <v>2040</v>
      </c>
      <c r="J705" s="144">
        <f>ROUND(I705*H705,2)</f>
        <v>6120</v>
      </c>
      <c r="K705" s="141" t="s">
        <v>130</v>
      </c>
      <c r="L705" s="145"/>
      <c r="M705" s="146" t="s">
        <v>3</v>
      </c>
      <c r="N705" s="147" t="s">
        <v>36</v>
      </c>
      <c r="O705" s="130">
        <v>0</v>
      </c>
      <c r="P705" s="130">
        <f>O705*H705</f>
        <v>0</v>
      </c>
      <c r="Q705" s="130">
        <v>1.7399999999999999E-2</v>
      </c>
      <c r="R705" s="130">
        <f>Q705*H705</f>
        <v>5.2199999999999996E-2</v>
      </c>
      <c r="S705" s="130">
        <v>0</v>
      </c>
      <c r="T705" s="131">
        <f>S705*H705</f>
        <v>0</v>
      </c>
      <c r="AR705" s="132" t="s">
        <v>172</v>
      </c>
      <c r="AT705" s="132" t="s">
        <v>343</v>
      </c>
      <c r="AU705" s="132" t="s">
        <v>74</v>
      </c>
      <c r="AY705" s="15" t="s">
        <v>124</v>
      </c>
      <c r="BE705" s="133">
        <f>IF(N705="základní",J705,0)</f>
        <v>6120</v>
      </c>
      <c r="BF705" s="133">
        <f>IF(N705="snížená",J705,0)</f>
        <v>0</v>
      </c>
      <c r="BG705" s="133">
        <f>IF(N705="zákl. přenesená",J705,0)</f>
        <v>0</v>
      </c>
      <c r="BH705" s="133">
        <f>IF(N705="sníž. přenesená",J705,0)</f>
        <v>0</v>
      </c>
      <c r="BI705" s="133">
        <f>IF(N705="nulová",J705,0)</f>
        <v>0</v>
      </c>
      <c r="BJ705" s="15" t="s">
        <v>72</v>
      </c>
      <c r="BK705" s="133">
        <f>ROUND(I705*H705,2)</f>
        <v>6120</v>
      </c>
      <c r="BL705" s="15" t="s">
        <v>131</v>
      </c>
      <c r="BM705" s="132" t="s">
        <v>1331</v>
      </c>
    </row>
    <row r="706" spans="2:65" s="1" customFormat="1">
      <c r="B706" s="27"/>
      <c r="D706" s="134" t="s">
        <v>133</v>
      </c>
      <c r="F706" s="135" t="s">
        <v>1330</v>
      </c>
      <c r="L706" s="27"/>
      <c r="M706" s="136"/>
      <c r="T706" s="47"/>
      <c r="AT706" s="15" t="s">
        <v>133</v>
      </c>
      <c r="AU706" s="15" t="s">
        <v>74</v>
      </c>
    </row>
    <row r="707" spans="2:65" s="1" customFormat="1" ht="24.2" customHeight="1">
      <c r="B707" s="121"/>
      <c r="C707" s="139" t="s">
        <v>1332</v>
      </c>
      <c r="D707" s="139" t="s">
        <v>343</v>
      </c>
      <c r="E707" s="140" t="s">
        <v>1333</v>
      </c>
      <c r="F707" s="141" t="s">
        <v>1334</v>
      </c>
      <c r="G707" s="142" t="s">
        <v>1326</v>
      </c>
      <c r="H707" s="143">
        <v>1</v>
      </c>
      <c r="I707" s="144">
        <v>690</v>
      </c>
      <c r="J707" s="144">
        <f>ROUND(I707*H707,2)</f>
        <v>690</v>
      </c>
      <c r="K707" s="141" t="s">
        <v>130</v>
      </c>
      <c r="L707" s="145"/>
      <c r="M707" s="146" t="s">
        <v>3</v>
      </c>
      <c r="N707" s="147" t="s">
        <v>36</v>
      </c>
      <c r="O707" s="130">
        <v>0</v>
      </c>
      <c r="P707" s="130">
        <f>O707*H707</f>
        <v>0</v>
      </c>
      <c r="Q707" s="130">
        <v>1.72E-3</v>
      </c>
      <c r="R707" s="130">
        <f>Q707*H707</f>
        <v>1.72E-3</v>
      </c>
      <c r="S707" s="130">
        <v>0</v>
      </c>
      <c r="T707" s="131">
        <f>S707*H707</f>
        <v>0</v>
      </c>
      <c r="AR707" s="132" t="s">
        <v>172</v>
      </c>
      <c r="AT707" s="132" t="s">
        <v>343</v>
      </c>
      <c r="AU707" s="132" t="s">
        <v>74</v>
      </c>
      <c r="AY707" s="15" t="s">
        <v>124</v>
      </c>
      <c r="BE707" s="133">
        <f>IF(N707="základní",J707,0)</f>
        <v>690</v>
      </c>
      <c r="BF707" s="133">
        <f>IF(N707="snížená",J707,0)</f>
        <v>0</v>
      </c>
      <c r="BG707" s="133">
        <f>IF(N707="zákl. přenesená",J707,0)</f>
        <v>0</v>
      </c>
      <c r="BH707" s="133">
        <f>IF(N707="sníž. přenesená",J707,0)</f>
        <v>0</v>
      </c>
      <c r="BI707" s="133">
        <f>IF(N707="nulová",J707,0)</f>
        <v>0</v>
      </c>
      <c r="BJ707" s="15" t="s">
        <v>72</v>
      </c>
      <c r="BK707" s="133">
        <f>ROUND(I707*H707,2)</f>
        <v>690</v>
      </c>
      <c r="BL707" s="15" t="s">
        <v>131</v>
      </c>
      <c r="BM707" s="132" t="s">
        <v>1335</v>
      </c>
    </row>
    <row r="708" spans="2:65" s="1" customFormat="1">
      <c r="B708" s="27"/>
      <c r="D708" s="134" t="s">
        <v>133</v>
      </c>
      <c r="F708" s="135" t="s">
        <v>1334</v>
      </c>
      <c r="L708" s="27"/>
      <c r="M708" s="136"/>
      <c r="T708" s="47"/>
      <c r="AT708" s="15" t="s">
        <v>133</v>
      </c>
      <c r="AU708" s="15" t="s">
        <v>74</v>
      </c>
    </row>
    <row r="709" spans="2:65" s="1" customFormat="1" ht="24.2" customHeight="1">
      <c r="B709" s="121"/>
      <c r="C709" s="122" t="s">
        <v>1336</v>
      </c>
      <c r="D709" s="122" t="s">
        <v>126</v>
      </c>
      <c r="E709" s="123" t="s">
        <v>1337</v>
      </c>
      <c r="F709" s="124" t="s">
        <v>1338</v>
      </c>
      <c r="G709" s="125" t="s">
        <v>156</v>
      </c>
      <c r="H709" s="126">
        <v>5</v>
      </c>
      <c r="I709" s="127">
        <v>2010</v>
      </c>
      <c r="J709" s="127">
        <f>ROUND(I709*H709,2)</f>
        <v>10050</v>
      </c>
      <c r="K709" s="124" t="s">
        <v>130</v>
      </c>
      <c r="L709" s="27"/>
      <c r="M709" s="128" t="s">
        <v>3</v>
      </c>
      <c r="N709" s="129" t="s">
        <v>36</v>
      </c>
      <c r="O709" s="130">
        <v>3.4750000000000001</v>
      </c>
      <c r="P709" s="130">
        <f>O709*H709</f>
        <v>17.375</v>
      </c>
      <c r="Q709" s="130">
        <v>3.2399999999999998E-3</v>
      </c>
      <c r="R709" s="130">
        <f>Q709*H709</f>
        <v>1.6199999999999999E-2</v>
      </c>
      <c r="S709" s="130">
        <v>0</v>
      </c>
      <c r="T709" s="131">
        <f>S709*H709</f>
        <v>0</v>
      </c>
      <c r="AR709" s="132" t="s">
        <v>131</v>
      </c>
      <c r="AT709" s="132" t="s">
        <v>126</v>
      </c>
      <c r="AU709" s="132" t="s">
        <v>74</v>
      </c>
      <c r="AY709" s="15" t="s">
        <v>124</v>
      </c>
      <c r="BE709" s="133">
        <f>IF(N709="základní",J709,0)</f>
        <v>10050</v>
      </c>
      <c r="BF709" s="133">
        <f>IF(N709="snížená",J709,0)</f>
        <v>0</v>
      </c>
      <c r="BG709" s="133">
        <f>IF(N709="zákl. přenesená",J709,0)</f>
        <v>0</v>
      </c>
      <c r="BH709" s="133">
        <f>IF(N709="sníž. přenesená",J709,0)</f>
        <v>0</v>
      </c>
      <c r="BI709" s="133">
        <f>IF(N709="nulová",J709,0)</f>
        <v>0</v>
      </c>
      <c r="BJ709" s="15" t="s">
        <v>72</v>
      </c>
      <c r="BK709" s="133">
        <f>ROUND(I709*H709,2)</f>
        <v>10050</v>
      </c>
      <c r="BL709" s="15" t="s">
        <v>131</v>
      </c>
      <c r="BM709" s="132" t="s">
        <v>1339</v>
      </c>
    </row>
    <row r="710" spans="2:65" s="1" customFormat="1" ht="19.5">
      <c r="B710" s="27"/>
      <c r="D710" s="134" t="s">
        <v>133</v>
      </c>
      <c r="F710" s="135" t="s">
        <v>1340</v>
      </c>
      <c r="L710" s="27"/>
      <c r="M710" s="136"/>
      <c r="T710" s="47"/>
      <c r="AT710" s="15" t="s">
        <v>133</v>
      </c>
      <c r="AU710" s="15" t="s">
        <v>74</v>
      </c>
    </row>
    <row r="711" spans="2:65" s="1" customFormat="1">
      <c r="B711" s="27"/>
      <c r="D711" s="137" t="s">
        <v>135</v>
      </c>
      <c r="F711" s="138" t="s">
        <v>1341</v>
      </c>
      <c r="L711" s="27"/>
      <c r="M711" s="136"/>
      <c r="T711" s="47"/>
      <c r="AT711" s="15" t="s">
        <v>135</v>
      </c>
      <c r="AU711" s="15" t="s">
        <v>74</v>
      </c>
    </row>
    <row r="712" spans="2:65" s="1" customFormat="1" ht="24.2" customHeight="1">
      <c r="B712" s="121"/>
      <c r="C712" s="122" t="s">
        <v>1342</v>
      </c>
      <c r="D712" s="122" t="s">
        <v>126</v>
      </c>
      <c r="E712" s="123" t="s">
        <v>1343</v>
      </c>
      <c r="F712" s="124" t="s">
        <v>1344</v>
      </c>
      <c r="G712" s="125" t="s">
        <v>156</v>
      </c>
      <c r="H712" s="126">
        <v>15</v>
      </c>
      <c r="I712" s="127">
        <v>2230</v>
      </c>
      <c r="J712" s="127">
        <f>ROUND(I712*H712,2)</f>
        <v>33450</v>
      </c>
      <c r="K712" s="124" t="s">
        <v>130</v>
      </c>
      <c r="L712" s="27"/>
      <c r="M712" s="128" t="s">
        <v>3</v>
      </c>
      <c r="N712" s="129" t="s">
        <v>36</v>
      </c>
      <c r="O712" s="130">
        <v>3.97</v>
      </c>
      <c r="P712" s="130">
        <f>O712*H712</f>
        <v>59.550000000000004</v>
      </c>
      <c r="Q712" s="130">
        <v>3.2399999999999998E-3</v>
      </c>
      <c r="R712" s="130">
        <f>Q712*H712</f>
        <v>4.8599999999999997E-2</v>
      </c>
      <c r="S712" s="130">
        <v>0</v>
      </c>
      <c r="T712" s="131">
        <f>S712*H712</f>
        <v>0</v>
      </c>
      <c r="AR712" s="132" t="s">
        <v>131</v>
      </c>
      <c r="AT712" s="132" t="s">
        <v>126</v>
      </c>
      <c r="AU712" s="132" t="s">
        <v>74</v>
      </c>
      <c r="AY712" s="15" t="s">
        <v>124</v>
      </c>
      <c r="BE712" s="133">
        <f>IF(N712="základní",J712,0)</f>
        <v>33450</v>
      </c>
      <c r="BF712" s="133">
        <f>IF(N712="snížená",J712,0)</f>
        <v>0</v>
      </c>
      <c r="BG712" s="133">
        <f>IF(N712="zákl. přenesená",J712,0)</f>
        <v>0</v>
      </c>
      <c r="BH712" s="133">
        <f>IF(N712="sníž. přenesená",J712,0)</f>
        <v>0</v>
      </c>
      <c r="BI712" s="133">
        <f>IF(N712="nulová",J712,0)</f>
        <v>0</v>
      </c>
      <c r="BJ712" s="15" t="s">
        <v>72</v>
      </c>
      <c r="BK712" s="133">
        <f>ROUND(I712*H712,2)</f>
        <v>33450</v>
      </c>
      <c r="BL712" s="15" t="s">
        <v>131</v>
      </c>
      <c r="BM712" s="132" t="s">
        <v>1345</v>
      </c>
    </row>
    <row r="713" spans="2:65" s="1" customFormat="1" ht="19.5">
      <c r="B713" s="27"/>
      <c r="D713" s="134" t="s">
        <v>133</v>
      </c>
      <c r="F713" s="135" t="s">
        <v>1346</v>
      </c>
      <c r="L713" s="27"/>
      <c r="M713" s="136"/>
      <c r="T713" s="47"/>
      <c r="AT713" s="15" t="s">
        <v>133</v>
      </c>
      <c r="AU713" s="15" t="s">
        <v>74</v>
      </c>
    </row>
    <row r="714" spans="2:65" s="1" customFormat="1">
      <c r="B714" s="27"/>
      <c r="D714" s="137" t="s">
        <v>135</v>
      </c>
      <c r="F714" s="138" t="s">
        <v>1347</v>
      </c>
      <c r="L714" s="27"/>
      <c r="M714" s="136"/>
      <c r="T714" s="47"/>
      <c r="AT714" s="15" t="s">
        <v>135</v>
      </c>
      <c r="AU714" s="15" t="s">
        <v>74</v>
      </c>
    </row>
    <row r="715" spans="2:65" s="1" customFormat="1" ht="21.75" customHeight="1">
      <c r="B715" s="121"/>
      <c r="C715" s="122" t="s">
        <v>1348</v>
      </c>
      <c r="D715" s="122" t="s">
        <v>126</v>
      </c>
      <c r="E715" s="123" t="s">
        <v>1349</v>
      </c>
      <c r="F715" s="124" t="s">
        <v>1350</v>
      </c>
      <c r="G715" s="125" t="s">
        <v>156</v>
      </c>
      <c r="H715" s="126">
        <v>4</v>
      </c>
      <c r="I715" s="127">
        <v>2520</v>
      </c>
      <c r="J715" s="127">
        <f>ROUND(I715*H715,2)</f>
        <v>10080</v>
      </c>
      <c r="K715" s="124" t="s">
        <v>130</v>
      </c>
      <c r="L715" s="27"/>
      <c r="M715" s="128" t="s">
        <v>3</v>
      </c>
      <c r="N715" s="129" t="s">
        <v>36</v>
      </c>
      <c r="O715" s="130">
        <v>5.43</v>
      </c>
      <c r="P715" s="130">
        <f>O715*H715</f>
        <v>21.72</v>
      </c>
      <c r="Q715" s="130">
        <v>2.1199999999999999E-3</v>
      </c>
      <c r="R715" s="130">
        <f>Q715*H715</f>
        <v>8.4799999999999997E-3</v>
      </c>
      <c r="S715" s="130">
        <v>0</v>
      </c>
      <c r="T715" s="131">
        <f>S715*H715</f>
        <v>0</v>
      </c>
      <c r="AR715" s="132" t="s">
        <v>131</v>
      </c>
      <c r="AT715" s="132" t="s">
        <v>126</v>
      </c>
      <c r="AU715" s="132" t="s">
        <v>74</v>
      </c>
      <c r="AY715" s="15" t="s">
        <v>124</v>
      </c>
      <c r="BE715" s="133">
        <f>IF(N715="základní",J715,0)</f>
        <v>10080</v>
      </c>
      <c r="BF715" s="133">
        <f>IF(N715="snížená",J715,0)</f>
        <v>0</v>
      </c>
      <c r="BG715" s="133">
        <f>IF(N715="zákl. přenesená",J715,0)</f>
        <v>0</v>
      </c>
      <c r="BH715" s="133">
        <f>IF(N715="sníž. přenesená",J715,0)</f>
        <v>0</v>
      </c>
      <c r="BI715" s="133">
        <f>IF(N715="nulová",J715,0)</f>
        <v>0</v>
      </c>
      <c r="BJ715" s="15" t="s">
        <v>72</v>
      </c>
      <c r="BK715" s="133">
        <f>ROUND(I715*H715,2)</f>
        <v>10080</v>
      </c>
      <c r="BL715" s="15" t="s">
        <v>131</v>
      </c>
      <c r="BM715" s="132" t="s">
        <v>1351</v>
      </c>
    </row>
    <row r="716" spans="2:65" s="1" customFormat="1" ht="19.5">
      <c r="B716" s="27"/>
      <c r="D716" s="134" t="s">
        <v>133</v>
      </c>
      <c r="F716" s="135" t="s">
        <v>1352</v>
      </c>
      <c r="L716" s="27"/>
      <c r="M716" s="136"/>
      <c r="T716" s="47"/>
      <c r="AT716" s="15" t="s">
        <v>133</v>
      </c>
      <c r="AU716" s="15" t="s">
        <v>74</v>
      </c>
    </row>
    <row r="717" spans="2:65" s="1" customFormat="1">
      <c r="B717" s="27"/>
      <c r="D717" s="137" t="s">
        <v>135</v>
      </c>
      <c r="F717" s="138" t="s">
        <v>1353</v>
      </c>
      <c r="L717" s="27"/>
      <c r="M717" s="136"/>
      <c r="T717" s="47"/>
      <c r="AT717" s="15" t="s">
        <v>135</v>
      </c>
      <c r="AU717" s="15" t="s">
        <v>74</v>
      </c>
    </row>
    <row r="718" spans="2:65" s="1" customFormat="1" ht="21.75" customHeight="1">
      <c r="B718" s="121"/>
      <c r="C718" s="122" t="s">
        <v>1354</v>
      </c>
      <c r="D718" s="122" t="s">
        <v>126</v>
      </c>
      <c r="E718" s="123" t="s">
        <v>1355</v>
      </c>
      <c r="F718" s="124" t="s">
        <v>1356</v>
      </c>
      <c r="G718" s="125" t="s">
        <v>156</v>
      </c>
      <c r="H718" s="126">
        <v>4</v>
      </c>
      <c r="I718" s="127">
        <v>1830</v>
      </c>
      <c r="J718" s="127">
        <f>ROUND(I718*H718,2)</f>
        <v>7320</v>
      </c>
      <c r="K718" s="124" t="s">
        <v>130</v>
      </c>
      <c r="L718" s="27"/>
      <c r="M718" s="128" t="s">
        <v>3</v>
      </c>
      <c r="N718" s="129" t="s">
        <v>36</v>
      </c>
      <c r="O718" s="130">
        <v>1.98</v>
      </c>
      <c r="P718" s="130">
        <f>O718*H718</f>
        <v>7.92</v>
      </c>
      <c r="Q718" s="130">
        <v>4.7499999999999999E-3</v>
      </c>
      <c r="R718" s="130">
        <f>Q718*H718</f>
        <v>1.9E-2</v>
      </c>
      <c r="S718" s="130">
        <v>0</v>
      </c>
      <c r="T718" s="131">
        <f>S718*H718</f>
        <v>0</v>
      </c>
      <c r="AR718" s="132" t="s">
        <v>131</v>
      </c>
      <c r="AT718" s="132" t="s">
        <v>126</v>
      </c>
      <c r="AU718" s="132" t="s">
        <v>74</v>
      </c>
      <c r="AY718" s="15" t="s">
        <v>124</v>
      </c>
      <c r="BE718" s="133">
        <f>IF(N718="základní",J718,0)</f>
        <v>7320</v>
      </c>
      <c r="BF718" s="133">
        <f>IF(N718="snížená",J718,0)</f>
        <v>0</v>
      </c>
      <c r="BG718" s="133">
        <f>IF(N718="zákl. přenesená",J718,0)</f>
        <v>0</v>
      </c>
      <c r="BH718" s="133">
        <f>IF(N718="sníž. přenesená",J718,0)</f>
        <v>0</v>
      </c>
      <c r="BI718" s="133">
        <f>IF(N718="nulová",J718,0)</f>
        <v>0</v>
      </c>
      <c r="BJ718" s="15" t="s">
        <v>72</v>
      </c>
      <c r="BK718" s="133">
        <f>ROUND(I718*H718,2)</f>
        <v>7320</v>
      </c>
      <c r="BL718" s="15" t="s">
        <v>131</v>
      </c>
      <c r="BM718" s="132" t="s">
        <v>1357</v>
      </c>
    </row>
    <row r="719" spans="2:65" s="1" customFormat="1" ht="19.5">
      <c r="B719" s="27"/>
      <c r="D719" s="134" t="s">
        <v>133</v>
      </c>
      <c r="F719" s="135" t="s">
        <v>1358</v>
      </c>
      <c r="L719" s="27"/>
      <c r="M719" s="136"/>
      <c r="T719" s="47"/>
      <c r="AT719" s="15" t="s">
        <v>133</v>
      </c>
      <c r="AU719" s="15" t="s">
        <v>74</v>
      </c>
    </row>
    <row r="720" spans="2:65" s="1" customFormat="1">
      <c r="B720" s="27"/>
      <c r="D720" s="137" t="s">
        <v>135</v>
      </c>
      <c r="F720" s="138" t="s">
        <v>1359</v>
      </c>
      <c r="L720" s="27"/>
      <c r="M720" s="136"/>
      <c r="T720" s="47"/>
      <c r="AT720" s="15" t="s">
        <v>135</v>
      </c>
      <c r="AU720" s="15" t="s">
        <v>74</v>
      </c>
    </row>
    <row r="721" spans="2:65" s="1" customFormat="1" ht="24.2" customHeight="1">
      <c r="B721" s="121"/>
      <c r="C721" s="122" t="s">
        <v>1360</v>
      </c>
      <c r="D721" s="122" t="s">
        <v>126</v>
      </c>
      <c r="E721" s="123" t="s">
        <v>1361</v>
      </c>
      <c r="F721" s="124" t="s">
        <v>1362</v>
      </c>
      <c r="G721" s="125" t="s">
        <v>156</v>
      </c>
      <c r="H721" s="126">
        <v>4</v>
      </c>
      <c r="I721" s="127">
        <v>1080</v>
      </c>
      <c r="J721" s="127">
        <f>ROUND(I721*H721,2)</f>
        <v>4320</v>
      </c>
      <c r="K721" s="124" t="s">
        <v>130</v>
      </c>
      <c r="L721" s="27"/>
      <c r="M721" s="128" t="s">
        <v>3</v>
      </c>
      <c r="N721" s="129" t="s">
        <v>36</v>
      </c>
      <c r="O721" s="130">
        <v>2.89</v>
      </c>
      <c r="P721" s="130">
        <f>O721*H721</f>
        <v>11.56</v>
      </c>
      <c r="Q721" s="130">
        <v>5.8E-4</v>
      </c>
      <c r="R721" s="130">
        <f>Q721*H721</f>
        <v>2.32E-3</v>
      </c>
      <c r="S721" s="130">
        <v>0.16600000000000001</v>
      </c>
      <c r="T721" s="131">
        <f>S721*H721</f>
        <v>0.66400000000000003</v>
      </c>
      <c r="AR721" s="132" t="s">
        <v>131</v>
      </c>
      <c r="AT721" s="132" t="s">
        <v>126</v>
      </c>
      <c r="AU721" s="132" t="s">
        <v>74</v>
      </c>
      <c r="AY721" s="15" t="s">
        <v>124</v>
      </c>
      <c r="BE721" s="133">
        <f>IF(N721="základní",J721,0)</f>
        <v>4320</v>
      </c>
      <c r="BF721" s="133">
        <f>IF(N721="snížená",J721,0)</f>
        <v>0</v>
      </c>
      <c r="BG721" s="133">
        <f>IF(N721="zákl. přenesená",J721,0)</f>
        <v>0</v>
      </c>
      <c r="BH721" s="133">
        <f>IF(N721="sníž. přenesená",J721,0)</f>
        <v>0</v>
      </c>
      <c r="BI721" s="133">
        <f>IF(N721="nulová",J721,0)</f>
        <v>0</v>
      </c>
      <c r="BJ721" s="15" t="s">
        <v>72</v>
      </c>
      <c r="BK721" s="133">
        <f>ROUND(I721*H721,2)</f>
        <v>4320</v>
      </c>
      <c r="BL721" s="15" t="s">
        <v>131</v>
      </c>
      <c r="BM721" s="132" t="s">
        <v>1363</v>
      </c>
    </row>
    <row r="722" spans="2:65" s="1" customFormat="1">
      <c r="B722" s="27"/>
      <c r="D722" s="134" t="s">
        <v>133</v>
      </c>
      <c r="F722" s="135" t="s">
        <v>1364</v>
      </c>
      <c r="L722" s="27"/>
      <c r="M722" s="136"/>
      <c r="T722" s="47"/>
      <c r="AT722" s="15" t="s">
        <v>133</v>
      </c>
      <c r="AU722" s="15" t="s">
        <v>74</v>
      </c>
    </row>
    <row r="723" spans="2:65" s="1" customFormat="1">
      <c r="B723" s="27"/>
      <c r="D723" s="137" t="s">
        <v>135</v>
      </c>
      <c r="F723" s="138" t="s">
        <v>1365</v>
      </c>
      <c r="L723" s="27"/>
      <c r="M723" s="136"/>
      <c r="T723" s="47"/>
      <c r="AT723" s="15" t="s">
        <v>135</v>
      </c>
      <c r="AU723" s="15" t="s">
        <v>74</v>
      </c>
    </row>
    <row r="724" spans="2:65" s="1" customFormat="1" ht="24.2" customHeight="1">
      <c r="B724" s="121"/>
      <c r="C724" s="122" t="s">
        <v>1366</v>
      </c>
      <c r="D724" s="122" t="s">
        <v>126</v>
      </c>
      <c r="E724" s="123" t="s">
        <v>1367</v>
      </c>
      <c r="F724" s="124" t="s">
        <v>1368</v>
      </c>
      <c r="G724" s="125" t="s">
        <v>129</v>
      </c>
      <c r="H724" s="126">
        <v>10</v>
      </c>
      <c r="I724" s="127">
        <v>204</v>
      </c>
      <c r="J724" s="127">
        <f>ROUND(I724*H724,2)</f>
        <v>2040</v>
      </c>
      <c r="K724" s="124" t="s">
        <v>130</v>
      </c>
      <c r="L724" s="27"/>
      <c r="M724" s="128" t="s">
        <v>3</v>
      </c>
      <c r="N724" s="129" t="s">
        <v>36</v>
      </c>
      <c r="O724" s="130">
        <v>2.7E-2</v>
      </c>
      <c r="P724" s="130">
        <f>O724*H724</f>
        <v>0.27</v>
      </c>
      <c r="Q724" s="130">
        <v>0.29160000000000003</v>
      </c>
      <c r="R724" s="130">
        <f>Q724*H724</f>
        <v>2.9160000000000004</v>
      </c>
      <c r="S724" s="130">
        <v>0</v>
      </c>
      <c r="T724" s="131">
        <f>S724*H724</f>
        <v>0</v>
      </c>
      <c r="AR724" s="132" t="s">
        <v>131</v>
      </c>
      <c r="AT724" s="132" t="s">
        <v>126</v>
      </c>
      <c r="AU724" s="132" t="s">
        <v>74</v>
      </c>
      <c r="AY724" s="15" t="s">
        <v>124</v>
      </c>
      <c r="BE724" s="133">
        <f>IF(N724="základní",J724,0)</f>
        <v>2040</v>
      </c>
      <c r="BF724" s="133">
        <f>IF(N724="snížená",J724,0)</f>
        <v>0</v>
      </c>
      <c r="BG724" s="133">
        <f>IF(N724="zákl. přenesená",J724,0)</f>
        <v>0</v>
      </c>
      <c r="BH724" s="133">
        <f>IF(N724="sníž. přenesená",J724,0)</f>
        <v>0</v>
      </c>
      <c r="BI724" s="133">
        <f>IF(N724="nulová",J724,0)</f>
        <v>0</v>
      </c>
      <c r="BJ724" s="15" t="s">
        <v>72</v>
      </c>
      <c r="BK724" s="133">
        <f>ROUND(I724*H724,2)</f>
        <v>2040</v>
      </c>
      <c r="BL724" s="15" t="s">
        <v>131</v>
      </c>
      <c r="BM724" s="132" t="s">
        <v>1369</v>
      </c>
    </row>
    <row r="725" spans="2:65" s="1" customFormat="1" ht="29.25">
      <c r="B725" s="27"/>
      <c r="D725" s="134" t="s">
        <v>133</v>
      </c>
      <c r="F725" s="135" t="s">
        <v>1370</v>
      </c>
      <c r="L725" s="27"/>
      <c r="M725" s="136"/>
      <c r="T725" s="47"/>
      <c r="AT725" s="15" t="s">
        <v>133</v>
      </c>
      <c r="AU725" s="15" t="s">
        <v>74</v>
      </c>
    </row>
    <row r="726" spans="2:65" s="1" customFormat="1">
      <c r="B726" s="27"/>
      <c r="D726" s="137" t="s">
        <v>135</v>
      </c>
      <c r="F726" s="138" t="s">
        <v>1371</v>
      </c>
      <c r="L726" s="27"/>
      <c r="M726" s="136"/>
      <c r="T726" s="47"/>
      <c r="AT726" s="15" t="s">
        <v>135</v>
      </c>
      <c r="AU726" s="15" t="s">
        <v>74</v>
      </c>
    </row>
    <row r="727" spans="2:65" s="1" customFormat="1" ht="21.75" customHeight="1">
      <c r="B727" s="121"/>
      <c r="C727" s="122" t="s">
        <v>1372</v>
      </c>
      <c r="D727" s="122" t="s">
        <v>126</v>
      </c>
      <c r="E727" s="123" t="s">
        <v>1373</v>
      </c>
      <c r="F727" s="124" t="s">
        <v>1374</v>
      </c>
      <c r="G727" s="125" t="s">
        <v>129</v>
      </c>
      <c r="H727" s="126">
        <v>20</v>
      </c>
      <c r="I727" s="127">
        <v>104</v>
      </c>
      <c r="J727" s="127">
        <f>ROUND(I727*H727,2)</f>
        <v>2080</v>
      </c>
      <c r="K727" s="124" t="s">
        <v>130</v>
      </c>
      <c r="L727" s="27"/>
      <c r="M727" s="128" t="s">
        <v>3</v>
      </c>
      <c r="N727" s="129" t="s">
        <v>36</v>
      </c>
      <c r="O727" s="130">
        <v>2.4E-2</v>
      </c>
      <c r="P727" s="130">
        <f>O727*H727</f>
        <v>0.48</v>
      </c>
      <c r="Q727" s="130">
        <v>0.184</v>
      </c>
      <c r="R727" s="130">
        <f>Q727*H727</f>
        <v>3.6799999999999997</v>
      </c>
      <c r="S727" s="130">
        <v>0</v>
      </c>
      <c r="T727" s="131">
        <f>S727*H727</f>
        <v>0</v>
      </c>
      <c r="AR727" s="132" t="s">
        <v>131</v>
      </c>
      <c r="AT727" s="132" t="s">
        <v>126</v>
      </c>
      <c r="AU727" s="132" t="s">
        <v>74</v>
      </c>
      <c r="AY727" s="15" t="s">
        <v>124</v>
      </c>
      <c r="BE727" s="133">
        <f>IF(N727="základní",J727,0)</f>
        <v>2080</v>
      </c>
      <c r="BF727" s="133">
        <f>IF(N727="snížená",J727,0)</f>
        <v>0</v>
      </c>
      <c r="BG727" s="133">
        <f>IF(N727="zákl. přenesená",J727,0)</f>
        <v>0</v>
      </c>
      <c r="BH727" s="133">
        <f>IF(N727="sníž. přenesená",J727,0)</f>
        <v>0</v>
      </c>
      <c r="BI727" s="133">
        <f>IF(N727="nulová",J727,0)</f>
        <v>0</v>
      </c>
      <c r="BJ727" s="15" t="s">
        <v>72</v>
      </c>
      <c r="BK727" s="133">
        <f>ROUND(I727*H727,2)</f>
        <v>2080</v>
      </c>
      <c r="BL727" s="15" t="s">
        <v>131</v>
      </c>
      <c r="BM727" s="132" t="s">
        <v>1375</v>
      </c>
    </row>
    <row r="728" spans="2:65" s="1" customFormat="1" ht="19.5">
      <c r="B728" s="27"/>
      <c r="D728" s="134" t="s">
        <v>133</v>
      </c>
      <c r="F728" s="135" t="s">
        <v>1376</v>
      </c>
      <c r="L728" s="27"/>
      <c r="M728" s="136"/>
      <c r="T728" s="47"/>
      <c r="AT728" s="15" t="s">
        <v>133</v>
      </c>
      <c r="AU728" s="15" t="s">
        <v>74</v>
      </c>
    </row>
    <row r="729" spans="2:65" s="1" customFormat="1">
      <c r="B729" s="27"/>
      <c r="D729" s="137" t="s">
        <v>135</v>
      </c>
      <c r="F729" s="138" t="s">
        <v>1377</v>
      </c>
      <c r="L729" s="27"/>
      <c r="M729" s="136"/>
      <c r="T729" s="47"/>
      <c r="AT729" s="15" t="s">
        <v>135</v>
      </c>
      <c r="AU729" s="15" t="s">
        <v>74</v>
      </c>
    </row>
    <row r="730" spans="2:65" s="1" customFormat="1" ht="24.2" customHeight="1">
      <c r="B730" s="121"/>
      <c r="C730" s="122" t="s">
        <v>1378</v>
      </c>
      <c r="D730" s="122" t="s">
        <v>126</v>
      </c>
      <c r="E730" s="123" t="s">
        <v>1379</v>
      </c>
      <c r="F730" s="124" t="s">
        <v>1380</v>
      </c>
      <c r="G730" s="125" t="s">
        <v>129</v>
      </c>
      <c r="H730" s="126">
        <v>20</v>
      </c>
      <c r="I730" s="127">
        <v>456</v>
      </c>
      <c r="J730" s="127">
        <f>ROUND(I730*H730,2)</f>
        <v>9120</v>
      </c>
      <c r="K730" s="124" t="s">
        <v>130</v>
      </c>
      <c r="L730" s="27"/>
      <c r="M730" s="128" t="s">
        <v>3</v>
      </c>
      <c r="N730" s="129" t="s">
        <v>36</v>
      </c>
      <c r="O730" s="130">
        <v>0.75700000000000001</v>
      </c>
      <c r="P730" s="130">
        <f>O730*H730</f>
        <v>15.14</v>
      </c>
      <c r="Q730" s="130">
        <v>0.11162</v>
      </c>
      <c r="R730" s="130">
        <f>Q730*H730</f>
        <v>2.2324000000000002</v>
      </c>
      <c r="S730" s="130">
        <v>0</v>
      </c>
      <c r="T730" s="131">
        <f>S730*H730</f>
        <v>0</v>
      </c>
      <c r="AR730" s="132" t="s">
        <v>131</v>
      </c>
      <c r="AT730" s="132" t="s">
        <v>126</v>
      </c>
      <c r="AU730" s="132" t="s">
        <v>74</v>
      </c>
      <c r="AY730" s="15" t="s">
        <v>124</v>
      </c>
      <c r="BE730" s="133">
        <f>IF(N730="základní",J730,0)</f>
        <v>9120</v>
      </c>
      <c r="BF730" s="133">
        <f>IF(N730="snížená",J730,0)</f>
        <v>0</v>
      </c>
      <c r="BG730" s="133">
        <f>IF(N730="zákl. přenesená",J730,0)</f>
        <v>0</v>
      </c>
      <c r="BH730" s="133">
        <f>IF(N730="sníž. přenesená",J730,0)</f>
        <v>0</v>
      </c>
      <c r="BI730" s="133">
        <f>IF(N730="nulová",J730,0)</f>
        <v>0</v>
      </c>
      <c r="BJ730" s="15" t="s">
        <v>72</v>
      </c>
      <c r="BK730" s="133">
        <f>ROUND(I730*H730,2)</f>
        <v>9120</v>
      </c>
      <c r="BL730" s="15" t="s">
        <v>131</v>
      </c>
      <c r="BM730" s="132" t="s">
        <v>1381</v>
      </c>
    </row>
    <row r="731" spans="2:65" s="1" customFormat="1" ht="48.75">
      <c r="B731" s="27"/>
      <c r="D731" s="134" t="s">
        <v>133</v>
      </c>
      <c r="F731" s="135" t="s">
        <v>1382</v>
      </c>
      <c r="L731" s="27"/>
      <c r="M731" s="136"/>
      <c r="T731" s="47"/>
      <c r="AT731" s="15" t="s">
        <v>133</v>
      </c>
      <c r="AU731" s="15" t="s">
        <v>74</v>
      </c>
    </row>
    <row r="732" spans="2:65" s="1" customFormat="1">
      <c r="B732" s="27"/>
      <c r="D732" s="137" t="s">
        <v>135</v>
      </c>
      <c r="F732" s="138" t="s">
        <v>1383</v>
      </c>
      <c r="L732" s="27"/>
      <c r="M732" s="136"/>
      <c r="T732" s="47"/>
      <c r="AT732" s="15" t="s">
        <v>135</v>
      </c>
      <c r="AU732" s="15" t="s">
        <v>74</v>
      </c>
    </row>
    <row r="733" spans="2:65" s="1" customFormat="1" ht="24.2" customHeight="1">
      <c r="B733" s="121"/>
      <c r="C733" s="139" t="s">
        <v>1384</v>
      </c>
      <c r="D733" s="139" t="s">
        <v>343</v>
      </c>
      <c r="E733" s="140" t="s">
        <v>1385</v>
      </c>
      <c r="F733" s="141" t="s">
        <v>1386</v>
      </c>
      <c r="G733" s="142" t="s">
        <v>129</v>
      </c>
      <c r="H733" s="143">
        <v>20.6</v>
      </c>
      <c r="I733" s="144">
        <v>477</v>
      </c>
      <c r="J733" s="144">
        <f>ROUND(I733*H733,2)</f>
        <v>9826.2000000000007</v>
      </c>
      <c r="K733" s="141" t="s">
        <v>130</v>
      </c>
      <c r="L733" s="145"/>
      <c r="M733" s="146" t="s">
        <v>3</v>
      </c>
      <c r="N733" s="147" t="s">
        <v>36</v>
      </c>
      <c r="O733" s="130">
        <v>0</v>
      </c>
      <c r="P733" s="130">
        <f>O733*H733</f>
        <v>0</v>
      </c>
      <c r="Q733" s="130">
        <v>0.152</v>
      </c>
      <c r="R733" s="130">
        <f>Q733*H733</f>
        <v>3.1312000000000002</v>
      </c>
      <c r="S733" s="130">
        <v>0</v>
      </c>
      <c r="T733" s="131">
        <f>S733*H733</f>
        <v>0</v>
      </c>
      <c r="AR733" s="132" t="s">
        <v>172</v>
      </c>
      <c r="AT733" s="132" t="s">
        <v>343</v>
      </c>
      <c r="AU733" s="132" t="s">
        <v>74</v>
      </c>
      <c r="AY733" s="15" t="s">
        <v>124</v>
      </c>
      <c r="BE733" s="133">
        <f>IF(N733="základní",J733,0)</f>
        <v>9826.2000000000007</v>
      </c>
      <c r="BF733" s="133">
        <f>IF(N733="snížená",J733,0)</f>
        <v>0</v>
      </c>
      <c r="BG733" s="133">
        <f>IF(N733="zákl. přenesená",J733,0)</f>
        <v>0</v>
      </c>
      <c r="BH733" s="133">
        <f>IF(N733="sníž. přenesená",J733,0)</f>
        <v>0</v>
      </c>
      <c r="BI733" s="133">
        <f>IF(N733="nulová",J733,0)</f>
        <v>0</v>
      </c>
      <c r="BJ733" s="15" t="s">
        <v>72</v>
      </c>
      <c r="BK733" s="133">
        <f>ROUND(I733*H733,2)</f>
        <v>9826.2000000000007</v>
      </c>
      <c r="BL733" s="15" t="s">
        <v>131</v>
      </c>
      <c r="BM733" s="132" t="s">
        <v>1387</v>
      </c>
    </row>
    <row r="734" spans="2:65" s="1" customFormat="1">
      <c r="B734" s="27"/>
      <c r="D734" s="134" t="s">
        <v>133</v>
      </c>
      <c r="F734" s="135" t="s">
        <v>1386</v>
      </c>
      <c r="L734" s="27"/>
      <c r="M734" s="136"/>
      <c r="T734" s="47"/>
      <c r="AT734" s="15" t="s">
        <v>133</v>
      </c>
      <c r="AU734" s="15" t="s">
        <v>74</v>
      </c>
    </row>
    <row r="735" spans="2:65" s="1" customFormat="1" ht="21.75" customHeight="1">
      <c r="B735" s="121"/>
      <c r="C735" s="139" t="s">
        <v>1388</v>
      </c>
      <c r="D735" s="139" t="s">
        <v>343</v>
      </c>
      <c r="E735" s="140" t="s">
        <v>1389</v>
      </c>
      <c r="F735" s="141" t="s">
        <v>1390</v>
      </c>
      <c r="G735" s="142" t="s">
        <v>129</v>
      </c>
      <c r="H735" s="143">
        <v>10.3</v>
      </c>
      <c r="I735" s="144">
        <v>3010</v>
      </c>
      <c r="J735" s="144">
        <f>ROUND(I735*H735,2)</f>
        <v>31003</v>
      </c>
      <c r="K735" s="141" t="s">
        <v>130</v>
      </c>
      <c r="L735" s="145"/>
      <c r="M735" s="146" t="s">
        <v>3</v>
      </c>
      <c r="N735" s="147" t="s">
        <v>36</v>
      </c>
      <c r="O735" s="130">
        <v>0</v>
      </c>
      <c r="P735" s="130">
        <f>O735*H735</f>
        <v>0</v>
      </c>
      <c r="Q735" s="130">
        <v>8.1000000000000003E-2</v>
      </c>
      <c r="R735" s="130">
        <f>Q735*H735</f>
        <v>0.83430000000000004</v>
      </c>
      <c r="S735" s="130">
        <v>0</v>
      </c>
      <c r="T735" s="131">
        <f>S735*H735</f>
        <v>0</v>
      </c>
      <c r="AR735" s="132" t="s">
        <v>172</v>
      </c>
      <c r="AT735" s="132" t="s">
        <v>343</v>
      </c>
      <c r="AU735" s="132" t="s">
        <v>74</v>
      </c>
      <c r="AY735" s="15" t="s">
        <v>124</v>
      </c>
      <c r="BE735" s="133">
        <f>IF(N735="základní",J735,0)</f>
        <v>31003</v>
      </c>
      <c r="BF735" s="133">
        <f>IF(N735="snížená",J735,0)</f>
        <v>0</v>
      </c>
      <c r="BG735" s="133">
        <f>IF(N735="zákl. přenesená",J735,0)</f>
        <v>0</v>
      </c>
      <c r="BH735" s="133">
        <f>IF(N735="sníž. přenesená",J735,0)</f>
        <v>0</v>
      </c>
      <c r="BI735" s="133">
        <f>IF(N735="nulová",J735,0)</f>
        <v>0</v>
      </c>
      <c r="BJ735" s="15" t="s">
        <v>72</v>
      </c>
      <c r="BK735" s="133">
        <f>ROUND(I735*H735,2)</f>
        <v>31003</v>
      </c>
      <c r="BL735" s="15" t="s">
        <v>131</v>
      </c>
      <c r="BM735" s="132" t="s">
        <v>1391</v>
      </c>
    </row>
    <row r="736" spans="2:65" s="1" customFormat="1">
      <c r="B736" s="27"/>
      <c r="D736" s="134" t="s">
        <v>133</v>
      </c>
      <c r="F736" s="135" t="s">
        <v>1390</v>
      </c>
      <c r="L736" s="27"/>
      <c r="M736" s="136"/>
      <c r="T736" s="47"/>
      <c r="AT736" s="15" t="s">
        <v>133</v>
      </c>
      <c r="AU736" s="15" t="s">
        <v>74</v>
      </c>
    </row>
    <row r="737" spans="2:65" s="11" customFormat="1" ht="22.9" customHeight="1">
      <c r="B737" s="110"/>
      <c r="D737" s="111" t="s">
        <v>64</v>
      </c>
      <c r="E737" s="119" t="s">
        <v>160</v>
      </c>
      <c r="F737" s="119" t="s">
        <v>1392</v>
      </c>
      <c r="J737" s="120">
        <f>BK737</f>
        <v>150591.70000000001</v>
      </c>
      <c r="L737" s="110"/>
      <c r="M737" s="114"/>
      <c r="P737" s="115">
        <f>SUM(P738:P805)</f>
        <v>256.74239999999998</v>
      </c>
      <c r="R737" s="115">
        <f>SUM(R738:R805)</f>
        <v>0.79855799999999999</v>
      </c>
      <c r="T737" s="116">
        <f>SUM(T738:T805)</f>
        <v>7.000000000000001E-4</v>
      </c>
      <c r="AR737" s="111" t="s">
        <v>72</v>
      </c>
      <c r="AT737" s="117" t="s">
        <v>64</v>
      </c>
      <c r="AU737" s="117" t="s">
        <v>72</v>
      </c>
      <c r="AY737" s="111" t="s">
        <v>124</v>
      </c>
      <c r="BK737" s="118">
        <f>SUM(BK738:BK805)</f>
        <v>150591.70000000001</v>
      </c>
    </row>
    <row r="738" spans="2:65" s="1" customFormat="1" ht="16.5" customHeight="1">
      <c r="B738" s="121"/>
      <c r="C738" s="122" t="s">
        <v>1393</v>
      </c>
      <c r="D738" s="122" t="s">
        <v>126</v>
      </c>
      <c r="E738" s="123" t="s">
        <v>1394</v>
      </c>
      <c r="F738" s="124" t="s">
        <v>1395</v>
      </c>
      <c r="G738" s="125" t="s">
        <v>129</v>
      </c>
      <c r="H738" s="126">
        <v>10</v>
      </c>
      <c r="I738" s="127">
        <v>22.4</v>
      </c>
      <c r="J738" s="127">
        <f>ROUND(I738*H738,2)</f>
        <v>224</v>
      </c>
      <c r="K738" s="124" t="s">
        <v>130</v>
      </c>
      <c r="L738" s="27"/>
      <c r="M738" s="128" t="s">
        <v>3</v>
      </c>
      <c r="N738" s="129" t="s">
        <v>36</v>
      </c>
      <c r="O738" s="130">
        <v>0.03</v>
      </c>
      <c r="P738" s="130">
        <f>O738*H738</f>
        <v>0.3</v>
      </c>
      <c r="Q738" s="130">
        <v>6.0000000000000002E-5</v>
      </c>
      <c r="R738" s="130">
        <f>Q738*H738</f>
        <v>6.0000000000000006E-4</v>
      </c>
      <c r="S738" s="130">
        <v>6.0000000000000002E-5</v>
      </c>
      <c r="T738" s="131">
        <f>S738*H738</f>
        <v>6.0000000000000006E-4</v>
      </c>
      <c r="AR738" s="132" t="s">
        <v>131</v>
      </c>
      <c r="AT738" s="132" t="s">
        <v>126</v>
      </c>
      <c r="AU738" s="132" t="s">
        <v>74</v>
      </c>
      <c r="AY738" s="15" t="s">
        <v>124</v>
      </c>
      <c r="BE738" s="133">
        <f>IF(N738="základní",J738,0)</f>
        <v>224</v>
      </c>
      <c r="BF738" s="133">
        <f>IF(N738="snížená",J738,0)</f>
        <v>0</v>
      </c>
      <c r="BG738" s="133">
        <f>IF(N738="zákl. přenesená",J738,0)</f>
        <v>0</v>
      </c>
      <c r="BH738" s="133">
        <f>IF(N738="sníž. přenesená",J738,0)</f>
        <v>0</v>
      </c>
      <c r="BI738" s="133">
        <f>IF(N738="nulová",J738,0)</f>
        <v>0</v>
      </c>
      <c r="BJ738" s="15" t="s">
        <v>72</v>
      </c>
      <c r="BK738" s="133">
        <f>ROUND(I738*H738,2)</f>
        <v>224</v>
      </c>
      <c r="BL738" s="15" t="s">
        <v>131</v>
      </c>
      <c r="BM738" s="132" t="s">
        <v>1396</v>
      </c>
    </row>
    <row r="739" spans="2:65" s="1" customFormat="1" ht="19.5">
      <c r="B739" s="27"/>
      <c r="D739" s="134" t="s">
        <v>133</v>
      </c>
      <c r="F739" s="135" t="s">
        <v>1397</v>
      </c>
      <c r="L739" s="27"/>
      <c r="M739" s="136"/>
      <c r="T739" s="47"/>
      <c r="AT739" s="15" t="s">
        <v>133</v>
      </c>
      <c r="AU739" s="15" t="s">
        <v>74</v>
      </c>
    </row>
    <row r="740" spans="2:65" s="1" customFormat="1">
      <c r="B740" s="27"/>
      <c r="D740" s="137" t="s">
        <v>135</v>
      </c>
      <c r="F740" s="138" t="s">
        <v>1398</v>
      </c>
      <c r="L740" s="27"/>
      <c r="M740" s="136"/>
      <c r="T740" s="47"/>
      <c r="AT740" s="15" t="s">
        <v>135</v>
      </c>
      <c r="AU740" s="15" t="s">
        <v>74</v>
      </c>
    </row>
    <row r="741" spans="2:65" s="1" customFormat="1" ht="16.5" customHeight="1">
      <c r="B741" s="121"/>
      <c r="C741" s="122" t="s">
        <v>1399</v>
      </c>
      <c r="D741" s="122" t="s">
        <v>126</v>
      </c>
      <c r="E741" s="123" t="s">
        <v>1400</v>
      </c>
      <c r="F741" s="124" t="s">
        <v>1401</v>
      </c>
      <c r="G741" s="125" t="s">
        <v>252</v>
      </c>
      <c r="H741" s="126">
        <v>10</v>
      </c>
      <c r="I741" s="127">
        <v>6.32</v>
      </c>
      <c r="J741" s="127">
        <f>ROUND(I741*H741,2)</f>
        <v>63.2</v>
      </c>
      <c r="K741" s="124" t="s">
        <v>130</v>
      </c>
      <c r="L741" s="27"/>
      <c r="M741" s="128" t="s">
        <v>3</v>
      </c>
      <c r="N741" s="129" t="s">
        <v>36</v>
      </c>
      <c r="O741" s="130">
        <v>0.01</v>
      </c>
      <c r="P741" s="130">
        <f>O741*H741</f>
        <v>0.1</v>
      </c>
      <c r="Q741" s="130">
        <v>0</v>
      </c>
      <c r="R741" s="130">
        <f>Q741*H741</f>
        <v>0</v>
      </c>
      <c r="S741" s="130">
        <v>1.0000000000000001E-5</v>
      </c>
      <c r="T741" s="131">
        <f>S741*H741</f>
        <v>1E-4</v>
      </c>
      <c r="AR741" s="132" t="s">
        <v>131</v>
      </c>
      <c r="AT741" s="132" t="s">
        <v>126</v>
      </c>
      <c r="AU741" s="132" t="s">
        <v>74</v>
      </c>
      <c r="AY741" s="15" t="s">
        <v>124</v>
      </c>
      <c r="BE741" s="133">
        <f>IF(N741="základní",J741,0)</f>
        <v>63.2</v>
      </c>
      <c r="BF741" s="133">
        <f>IF(N741="snížená",J741,0)</f>
        <v>0</v>
      </c>
      <c r="BG741" s="133">
        <f>IF(N741="zákl. přenesená",J741,0)</f>
        <v>0</v>
      </c>
      <c r="BH741" s="133">
        <f>IF(N741="sníž. přenesená",J741,0)</f>
        <v>0</v>
      </c>
      <c r="BI741" s="133">
        <f>IF(N741="nulová",J741,0)</f>
        <v>0</v>
      </c>
      <c r="BJ741" s="15" t="s">
        <v>72</v>
      </c>
      <c r="BK741" s="133">
        <f>ROUND(I741*H741,2)</f>
        <v>63.2</v>
      </c>
      <c r="BL741" s="15" t="s">
        <v>131</v>
      </c>
      <c r="BM741" s="132" t="s">
        <v>1402</v>
      </c>
    </row>
    <row r="742" spans="2:65" s="1" customFormat="1" ht="19.5">
      <c r="B742" s="27"/>
      <c r="D742" s="134" t="s">
        <v>133</v>
      </c>
      <c r="F742" s="135" t="s">
        <v>1403</v>
      </c>
      <c r="L742" s="27"/>
      <c r="M742" s="136"/>
      <c r="T742" s="47"/>
      <c r="AT742" s="15" t="s">
        <v>133</v>
      </c>
      <c r="AU742" s="15" t="s">
        <v>74</v>
      </c>
    </row>
    <row r="743" spans="2:65" s="1" customFormat="1">
      <c r="B743" s="27"/>
      <c r="D743" s="137" t="s">
        <v>135</v>
      </c>
      <c r="F743" s="138" t="s">
        <v>1404</v>
      </c>
      <c r="L743" s="27"/>
      <c r="M743" s="136"/>
      <c r="T743" s="47"/>
      <c r="AT743" s="15" t="s">
        <v>135</v>
      </c>
      <c r="AU743" s="15" t="s">
        <v>74</v>
      </c>
    </row>
    <row r="744" spans="2:65" s="1" customFormat="1" ht="16.5" customHeight="1">
      <c r="B744" s="121"/>
      <c r="C744" s="139" t="s">
        <v>1405</v>
      </c>
      <c r="D744" s="139" t="s">
        <v>343</v>
      </c>
      <c r="E744" s="140" t="s">
        <v>1406</v>
      </c>
      <c r="F744" s="141" t="s">
        <v>1407</v>
      </c>
      <c r="G744" s="142" t="s">
        <v>252</v>
      </c>
      <c r="H744" s="143">
        <v>200</v>
      </c>
      <c r="I744" s="144">
        <v>1.1599999999999999</v>
      </c>
      <c r="J744" s="144">
        <f>ROUND(I744*H744,2)</f>
        <v>232</v>
      </c>
      <c r="K744" s="141" t="s">
        <v>130</v>
      </c>
      <c r="L744" s="145"/>
      <c r="M744" s="146" t="s">
        <v>3</v>
      </c>
      <c r="N744" s="147" t="s">
        <v>36</v>
      </c>
      <c r="O744" s="130">
        <v>0</v>
      </c>
      <c r="P744" s="130">
        <f>O744*H744</f>
        <v>0</v>
      </c>
      <c r="Q744" s="130">
        <v>1.0000000000000001E-5</v>
      </c>
      <c r="R744" s="130">
        <f>Q744*H744</f>
        <v>2E-3</v>
      </c>
      <c r="S744" s="130">
        <v>0</v>
      </c>
      <c r="T744" s="131">
        <f>S744*H744</f>
        <v>0</v>
      </c>
      <c r="AR744" s="132" t="s">
        <v>172</v>
      </c>
      <c r="AT744" s="132" t="s">
        <v>343</v>
      </c>
      <c r="AU744" s="132" t="s">
        <v>74</v>
      </c>
      <c r="AY744" s="15" t="s">
        <v>124</v>
      </c>
      <c r="BE744" s="133">
        <f>IF(N744="základní",J744,0)</f>
        <v>232</v>
      </c>
      <c r="BF744" s="133">
        <f>IF(N744="snížená",J744,0)</f>
        <v>0</v>
      </c>
      <c r="BG744" s="133">
        <f>IF(N744="zákl. přenesená",J744,0)</f>
        <v>0</v>
      </c>
      <c r="BH744" s="133">
        <f>IF(N744="sníž. přenesená",J744,0)</f>
        <v>0</v>
      </c>
      <c r="BI744" s="133">
        <f>IF(N744="nulová",J744,0)</f>
        <v>0</v>
      </c>
      <c r="BJ744" s="15" t="s">
        <v>72</v>
      </c>
      <c r="BK744" s="133">
        <f>ROUND(I744*H744,2)</f>
        <v>232</v>
      </c>
      <c r="BL744" s="15" t="s">
        <v>131</v>
      </c>
      <c r="BM744" s="132" t="s">
        <v>1408</v>
      </c>
    </row>
    <row r="745" spans="2:65" s="1" customFormat="1">
      <c r="B745" s="27"/>
      <c r="D745" s="134" t="s">
        <v>133</v>
      </c>
      <c r="F745" s="135" t="s">
        <v>1407</v>
      </c>
      <c r="L745" s="27"/>
      <c r="M745" s="136"/>
      <c r="T745" s="47"/>
      <c r="AT745" s="15" t="s">
        <v>133</v>
      </c>
      <c r="AU745" s="15" t="s">
        <v>74</v>
      </c>
    </row>
    <row r="746" spans="2:65" s="1" customFormat="1" ht="21.75" customHeight="1">
      <c r="B746" s="121"/>
      <c r="C746" s="122" t="s">
        <v>1409</v>
      </c>
      <c r="D746" s="122" t="s">
        <v>126</v>
      </c>
      <c r="E746" s="123" t="s">
        <v>1410</v>
      </c>
      <c r="F746" s="124" t="s">
        <v>1411</v>
      </c>
      <c r="G746" s="125" t="s">
        <v>129</v>
      </c>
      <c r="H746" s="126">
        <v>10</v>
      </c>
      <c r="I746" s="127">
        <v>67.099999999999994</v>
      </c>
      <c r="J746" s="127">
        <f>ROUND(I746*H746,2)</f>
        <v>671</v>
      </c>
      <c r="K746" s="124" t="s">
        <v>130</v>
      </c>
      <c r="L746" s="27"/>
      <c r="M746" s="128" t="s">
        <v>3</v>
      </c>
      <c r="N746" s="129" t="s">
        <v>36</v>
      </c>
      <c r="O746" s="130">
        <v>9.5000000000000001E-2</v>
      </c>
      <c r="P746" s="130">
        <f>O746*H746</f>
        <v>0.95</v>
      </c>
      <c r="Q746" s="130">
        <v>2.5999999999999998E-4</v>
      </c>
      <c r="R746" s="130">
        <f>Q746*H746</f>
        <v>2.5999999999999999E-3</v>
      </c>
      <c r="S746" s="130">
        <v>0</v>
      </c>
      <c r="T746" s="131">
        <f>S746*H746</f>
        <v>0</v>
      </c>
      <c r="AR746" s="132" t="s">
        <v>131</v>
      </c>
      <c r="AT746" s="132" t="s">
        <v>126</v>
      </c>
      <c r="AU746" s="132" t="s">
        <v>74</v>
      </c>
      <c r="AY746" s="15" t="s">
        <v>124</v>
      </c>
      <c r="BE746" s="133">
        <f>IF(N746="základní",J746,0)</f>
        <v>671</v>
      </c>
      <c r="BF746" s="133">
        <f>IF(N746="snížená",J746,0)</f>
        <v>0</v>
      </c>
      <c r="BG746" s="133">
        <f>IF(N746="zákl. přenesená",J746,0)</f>
        <v>0</v>
      </c>
      <c r="BH746" s="133">
        <f>IF(N746="sníž. přenesená",J746,0)</f>
        <v>0</v>
      </c>
      <c r="BI746" s="133">
        <f>IF(N746="nulová",J746,0)</f>
        <v>0</v>
      </c>
      <c r="BJ746" s="15" t="s">
        <v>72</v>
      </c>
      <c r="BK746" s="133">
        <f>ROUND(I746*H746,2)</f>
        <v>671</v>
      </c>
      <c r="BL746" s="15" t="s">
        <v>131</v>
      </c>
      <c r="BM746" s="132" t="s">
        <v>1412</v>
      </c>
    </row>
    <row r="747" spans="2:65" s="1" customFormat="1" ht="19.5">
      <c r="B747" s="27"/>
      <c r="D747" s="134" t="s">
        <v>133</v>
      </c>
      <c r="F747" s="135" t="s">
        <v>1413</v>
      </c>
      <c r="L747" s="27"/>
      <c r="M747" s="136"/>
      <c r="T747" s="47"/>
      <c r="AT747" s="15" t="s">
        <v>133</v>
      </c>
      <c r="AU747" s="15" t="s">
        <v>74</v>
      </c>
    </row>
    <row r="748" spans="2:65" s="1" customFormat="1">
      <c r="B748" s="27"/>
      <c r="D748" s="137" t="s">
        <v>135</v>
      </c>
      <c r="F748" s="138" t="s">
        <v>1414</v>
      </c>
      <c r="L748" s="27"/>
      <c r="M748" s="136"/>
      <c r="T748" s="47"/>
      <c r="AT748" s="15" t="s">
        <v>135</v>
      </c>
      <c r="AU748" s="15" t="s">
        <v>74</v>
      </c>
    </row>
    <row r="749" spans="2:65" s="1" customFormat="1" ht="16.5" customHeight="1">
      <c r="B749" s="121"/>
      <c r="C749" s="122" t="s">
        <v>1415</v>
      </c>
      <c r="D749" s="122" t="s">
        <v>126</v>
      </c>
      <c r="E749" s="123" t="s">
        <v>1416</v>
      </c>
      <c r="F749" s="124" t="s">
        <v>1417</v>
      </c>
      <c r="G749" s="125" t="s">
        <v>129</v>
      </c>
      <c r="H749" s="126">
        <v>50</v>
      </c>
      <c r="I749" s="127">
        <v>57.2</v>
      </c>
      <c r="J749" s="127">
        <f>ROUND(I749*H749,2)</f>
        <v>2860</v>
      </c>
      <c r="K749" s="124" t="s">
        <v>130</v>
      </c>
      <c r="L749" s="27"/>
      <c r="M749" s="128" t="s">
        <v>3</v>
      </c>
      <c r="N749" s="129" t="s">
        <v>36</v>
      </c>
      <c r="O749" s="130">
        <v>7.3999999999999996E-2</v>
      </c>
      <c r="P749" s="130">
        <f>O749*H749</f>
        <v>3.6999999999999997</v>
      </c>
      <c r="Q749" s="130">
        <v>2.5999999999999998E-4</v>
      </c>
      <c r="R749" s="130">
        <f>Q749*H749</f>
        <v>1.2999999999999999E-2</v>
      </c>
      <c r="S749" s="130">
        <v>0</v>
      </c>
      <c r="T749" s="131">
        <f>S749*H749</f>
        <v>0</v>
      </c>
      <c r="AR749" s="132" t="s">
        <v>131</v>
      </c>
      <c r="AT749" s="132" t="s">
        <v>126</v>
      </c>
      <c r="AU749" s="132" t="s">
        <v>74</v>
      </c>
      <c r="AY749" s="15" t="s">
        <v>124</v>
      </c>
      <c r="BE749" s="133">
        <f>IF(N749="základní",J749,0)</f>
        <v>2860</v>
      </c>
      <c r="BF749" s="133">
        <f>IF(N749="snížená",J749,0)</f>
        <v>0</v>
      </c>
      <c r="BG749" s="133">
        <f>IF(N749="zákl. přenesená",J749,0)</f>
        <v>0</v>
      </c>
      <c r="BH749" s="133">
        <f>IF(N749="sníž. přenesená",J749,0)</f>
        <v>0</v>
      </c>
      <c r="BI749" s="133">
        <f>IF(N749="nulová",J749,0)</f>
        <v>0</v>
      </c>
      <c r="BJ749" s="15" t="s">
        <v>72</v>
      </c>
      <c r="BK749" s="133">
        <f>ROUND(I749*H749,2)</f>
        <v>2860</v>
      </c>
      <c r="BL749" s="15" t="s">
        <v>131</v>
      </c>
      <c r="BM749" s="132" t="s">
        <v>1418</v>
      </c>
    </row>
    <row r="750" spans="2:65" s="1" customFormat="1" ht="19.5">
      <c r="B750" s="27"/>
      <c r="D750" s="134" t="s">
        <v>133</v>
      </c>
      <c r="F750" s="135" t="s">
        <v>1419</v>
      </c>
      <c r="L750" s="27"/>
      <c r="M750" s="136"/>
      <c r="T750" s="47"/>
      <c r="AT750" s="15" t="s">
        <v>133</v>
      </c>
      <c r="AU750" s="15" t="s">
        <v>74</v>
      </c>
    </row>
    <row r="751" spans="2:65" s="1" customFormat="1">
      <c r="B751" s="27"/>
      <c r="D751" s="137" t="s">
        <v>135</v>
      </c>
      <c r="F751" s="138" t="s">
        <v>1420</v>
      </c>
      <c r="L751" s="27"/>
      <c r="M751" s="136"/>
      <c r="T751" s="47"/>
      <c r="AT751" s="15" t="s">
        <v>135</v>
      </c>
      <c r="AU751" s="15" t="s">
        <v>74</v>
      </c>
    </row>
    <row r="752" spans="2:65" s="1" customFormat="1" ht="21.75" customHeight="1">
      <c r="B752" s="121"/>
      <c r="C752" s="122" t="s">
        <v>1421</v>
      </c>
      <c r="D752" s="122" t="s">
        <v>126</v>
      </c>
      <c r="E752" s="123" t="s">
        <v>1422</v>
      </c>
      <c r="F752" s="124" t="s">
        <v>1423</v>
      </c>
      <c r="G752" s="125" t="s">
        <v>129</v>
      </c>
      <c r="H752" s="126">
        <v>50</v>
      </c>
      <c r="I752" s="127">
        <v>267</v>
      </c>
      <c r="J752" s="127">
        <f>ROUND(I752*H752,2)</f>
        <v>13350</v>
      </c>
      <c r="K752" s="124" t="s">
        <v>130</v>
      </c>
      <c r="L752" s="27"/>
      <c r="M752" s="128" t="s">
        <v>3</v>
      </c>
      <c r="N752" s="129" t="s">
        <v>36</v>
      </c>
      <c r="O752" s="130">
        <v>0.33</v>
      </c>
      <c r="P752" s="130">
        <f>O752*H752</f>
        <v>16.5</v>
      </c>
      <c r="Q752" s="130">
        <v>4.3800000000000002E-3</v>
      </c>
      <c r="R752" s="130">
        <f>Q752*H752</f>
        <v>0.219</v>
      </c>
      <c r="S752" s="130">
        <v>0</v>
      </c>
      <c r="T752" s="131">
        <f>S752*H752</f>
        <v>0</v>
      </c>
      <c r="AR752" s="132" t="s">
        <v>131</v>
      </c>
      <c r="AT752" s="132" t="s">
        <v>126</v>
      </c>
      <c r="AU752" s="132" t="s">
        <v>74</v>
      </c>
      <c r="AY752" s="15" t="s">
        <v>124</v>
      </c>
      <c r="BE752" s="133">
        <f>IF(N752="základní",J752,0)</f>
        <v>13350</v>
      </c>
      <c r="BF752" s="133">
        <f>IF(N752="snížená",J752,0)</f>
        <v>0</v>
      </c>
      <c r="BG752" s="133">
        <f>IF(N752="zákl. přenesená",J752,0)</f>
        <v>0</v>
      </c>
      <c r="BH752" s="133">
        <f>IF(N752="sníž. přenesená",J752,0)</f>
        <v>0</v>
      </c>
      <c r="BI752" s="133">
        <f>IF(N752="nulová",J752,0)</f>
        <v>0</v>
      </c>
      <c r="BJ752" s="15" t="s">
        <v>72</v>
      </c>
      <c r="BK752" s="133">
        <f>ROUND(I752*H752,2)</f>
        <v>13350</v>
      </c>
      <c r="BL752" s="15" t="s">
        <v>131</v>
      </c>
      <c r="BM752" s="132" t="s">
        <v>1424</v>
      </c>
    </row>
    <row r="753" spans="2:65" s="1" customFormat="1" ht="19.5">
      <c r="B753" s="27"/>
      <c r="D753" s="134" t="s">
        <v>133</v>
      </c>
      <c r="F753" s="135" t="s">
        <v>1425</v>
      </c>
      <c r="L753" s="27"/>
      <c r="M753" s="136"/>
      <c r="T753" s="47"/>
      <c r="AT753" s="15" t="s">
        <v>133</v>
      </c>
      <c r="AU753" s="15" t="s">
        <v>74</v>
      </c>
    </row>
    <row r="754" spans="2:65" s="1" customFormat="1">
      <c r="B754" s="27"/>
      <c r="D754" s="137" t="s">
        <v>135</v>
      </c>
      <c r="F754" s="138" t="s">
        <v>1426</v>
      </c>
      <c r="L754" s="27"/>
      <c r="M754" s="136"/>
      <c r="T754" s="47"/>
      <c r="AT754" s="15" t="s">
        <v>135</v>
      </c>
      <c r="AU754" s="15" t="s">
        <v>74</v>
      </c>
    </row>
    <row r="755" spans="2:65" s="1" customFormat="1" ht="24.2" customHeight="1">
      <c r="B755" s="121"/>
      <c r="C755" s="122" t="s">
        <v>1427</v>
      </c>
      <c r="D755" s="122" t="s">
        <v>126</v>
      </c>
      <c r="E755" s="123" t="s">
        <v>1428</v>
      </c>
      <c r="F755" s="124" t="s">
        <v>1429</v>
      </c>
      <c r="G755" s="125" t="s">
        <v>129</v>
      </c>
      <c r="H755" s="126">
        <v>10</v>
      </c>
      <c r="I755" s="127">
        <v>61.6</v>
      </c>
      <c r="J755" s="127">
        <f>ROUND(I755*H755,2)</f>
        <v>616</v>
      </c>
      <c r="K755" s="124" t="s">
        <v>130</v>
      </c>
      <c r="L755" s="27"/>
      <c r="M755" s="128" t="s">
        <v>3</v>
      </c>
      <c r="N755" s="129" t="s">
        <v>36</v>
      </c>
      <c r="O755" s="130">
        <v>7.4999999999999997E-2</v>
      </c>
      <c r="P755" s="130">
        <f>O755*H755</f>
        <v>0.75</v>
      </c>
      <c r="Q755" s="130">
        <v>2.2000000000000001E-4</v>
      </c>
      <c r="R755" s="130">
        <f>Q755*H755</f>
        <v>2.2000000000000001E-3</v>
      </c>
      <c r="S755" s="130">
        <v>0</v>
      </c>
      <c r="T755" s="131">
        <f>S755*H755</f>
        <v>0</v>
      </c>
      <c r="AR755" s="132" t="s">
        <v>131</v>
      </c>
      <c r="AT755" s="132" t="s">
        <v>126</v>
      </c>
      <c r="AU755" s="132" t="s">
        <v>74</v>
      </c>
      <c r="AY755" s="15" t="s">
        <v>124</v>
      </c>
      <c r="BE755" s="133">
        <f>IF(N755="základní",J755,0)</f>
        <v>616</v>
      </c>
      <c r="BF755" s="133">
        <f>IF(N755="snížená",J755,0)</f>
        <v>0</v>
      </c>
      <c r="BG755" s="133">
        <f>IF(N755="zákl. přenesená",J755,0)</f>
        <v>0</v>
      </c>
      <c r="BH755" s="133">
        <f>IF(N755="sníž. přenesená",J755,0)</f>
        <v>0</v>
      </c>
      <c r="BI755" s="133">
        <f>IF(N755="nulová",J755,0)</f>
        <v>0</v>
      </c>
      <c r="BJ755" s="15" t="s">
        <v>72</v>
      </c>
      <c r="BK755" s="133">
        <f>ROUND(I755*H755,2)</f>
        <v>616</v>
      </c>
      <c r="BL755" s="15" t="s">
        <v>131</v>
      </c>
      <c r="BM755" s="132" t="s">
        <v>1430</v>
      </c>
    </row>
    <row r="756" spans="2:65" s="1" customFormat="1" ht="19.5">
      <c r="B756" s="27"/>
      <c r="D756" s="134" t="s">
        <v>133</v>
      </c>
      <c r="F756" s="135" t="s">
        <v>1431</v>
      </c>
      <c r="L756" s="27"/>
      <c r="M756" s="136"/>
      <c r="T756" s="47"/>
      <c r="AT756" s="15" t="s">
        <v>133</v>
      </c>
      <c r="AU756" s="15" t="s">
        <v>74</v>
      </c>
    </row>
    <row r="757" spans="2:65" s="1" customFormat="1">
      <c r="B757" s="27"/>
      <c r="D757" s="137" t="s">
        <v>135</v>
      </c>
      <c r="F757" s="138" t="s">
        <v>1432</v>
      </c>
      <c r="L757" s="27"/>
      <c r="M757" s="136"/>
      <c r="T757" s="47"/>
      <c r="AT757" s="15" t="s">
        <v>135</v>
      </c>
      <c r="AU757" s="15" t="s">
        <v>74</v>
      </c>
    </row>
    <row r="758" spans="2:65" s="1" customFormat="1" ht="24.2" customHeight="1">
      <c r="B758" s="121"/>
      <c r="C758" s="122" t="s">
        <v>1433</v>
      </c>
      <c r="D758" s="122" t="s">
        <v>126</v>
      </c>
      <c r="E758" s="123" t="s">
        <v>1434</v>
      </c>
      <c r="F758" s="124" t="s">
        <v>1435</v>
      </c>
      <c r="G758" s="125" t="s">
        <v>129</v>
      </c>
      <c r="H758" s="126">
        <v>10</v>
      </c>
      <c r="I758" s="127">
        <v>285</v>
      </c>
      <c r="J758" s="127">
        <f>ROUND(I758*H758,2)</f>
        <v>2850</v>
      </c>
      <c r="K758" s="124" t="s">
        <v>130</v>
      </c>
      <c r="L758" s="27"/>
      <c r="M758" s="128" t="s">
        <v>3</v>
      </c>
      <c r="N758" s="129" t="s">
        <v>36</v>
      </c>
      <c r="O758" s="130">
        <v>0.245</v>
      </c>
      <c r="P758" s="130">
        <f>O758*H758</f>
        <v>2.4500000000000002</v>
      </c>
      <c r="Q758" s="130">
        <v>1.8E-3</v>
      </c>
      <c r="R758" s="130">
        <f>Q758*H758</f>
        <v>1.7999999999999999E-2</v>
      </c>
      <c r="S758" s="130">
        <v>0</v>
      </c>
      <c r="T758" s="131">
        <f>S758*H758</f>
        <v>0</v>
      </c>
      <c r="AR758" s="132" t="s">
        <v>131</v>
      </c>
      <c r="AT758" s="132" t="s">
        <v>126</v>
      </c>
      <c r="AU758" s="132" t="s">
        <v>74</v>
      </c>
      <c r="AY758" s="15" t="s">
        <v>124</v>
      </c>
      <c r="BE758" s="133">
        <f>IF(N758="základní",J758,0)</f>
        <v>2850</v>
      </c>
      <c r="BF758" s="133">
        <f>IF(N758="snížená",J758,0)</f>
        <v>0</v>
      </c>
      <c r="BG758" s="133">
        <f>IF(N758="zákl. přenesená",J758,0)</f>
        <v>0</v>
      </c>
      <c r="BH758" s="133">
        <f>IF(N758="sníž. přenesená",J758,0)</f>
        <v>0</v>
      </c>
      <c r="BI758" s="133">
        <f>IF(N758="nulová",J758,0)</f>
        <v>0</v>
      </c>
      <c r="BJ758" s="15" t="s">
        <v>72</v>
      </c>
      <c r="BK758" s="133">
        <f>ROUND(I758*H758,2)</f>
        <v>2850</v>
      </c>
      <c r="BL758" s="15" t="s">
        <v>131</v>
      </c>
      <c r="BM758" s="132" t="s">
        <v>1436</v>
      </c>
    </row>
    <row r="759" spans="2:65" s="1" customFormat="1" ht="19.5">
      <c r="B759" s="27"/>
      <c r="D759" s="134" t="s">
        <v>133</v>
      </c>
      <c r="F759" s="135" t="s">
        <v>1437</v>
      </c>
      <c r="L759" s="27"/>
      <c r="M759" s="136"/>
      <c r="T759" s="47"/>
      <c r="AT759" s="15" t="s">
        <v>133</v>
      </c>
      <c r="AU759" s="15" t="s">
        <v>74</v>
      </c>
    </row>
    <row r="760" spans="2:65" s="1" customFormat="1">
      <c r="B760" s="27"/>
      <c r="D760" s="137" t="s">
        <v>135</v>
      </c>
      <c r="F760" s="138" t="s">
        <v>1438</v>
      </c>
      <c r="L760" s="27"/>
      <c r="M760" s="136"/>
      <c r="T760" s="47"/>
      <c r="AT760" s="15" t="s">
        <v>135</v>
      </c>
      <c r="AU760" s="15" t="s">
        <v>74</v>
      </c>
    </row>
    <row r="761" spans="2:65" s="1" customFormat="1" ht="24.2" customHeight="1">
      <c r="B761" s="121"/>
      <c r="C761" s="122" t="s">
        <v>1439</v>
      </c>
      <c r="D761" s="122" t="s">
        <v>126</v>
      </c>
      <c r="E761" s="123" t="s">
        <v>1440</v>
      </c>
      <c r="F761" s="124" t="s">
        <v>1441</v>
      </c>
      <c r="G761" s="125" t="s">
        <v>129</v>
      </c>
      <c r="H761" s="126">
        <v>10</v>
      </c>
      <c r="I761" s="127">
        <v>411</v>
      </c>
      <c r="J761" s="127">
        <f>ROUND(I761*H761,2)</f>
        <v>4110</v>
      </c>
      <c r="K761" s="124" t="s">
        <v>130</v>
      </c>
      <c r="L761" s="27"/>
      <c r="M761" s="128" t="s">
        <v>3</v>
      </c>
      <c r="N761" s="129" t="s">
        <v>36</v>
      </c>
      <c r="O761" s="130">
        <v>0.245</v>
      </c>
      <c r="P761" s="130">
        <f>O761*H761</f>
        <v>2.4500000000000002</v>
      </c>
      <c r="Q761" s="130">
        <v>3.3E-3</v>
      </c>
      <c r="R761" s="130">
        <f>Q761*H761</f>
        <v>3.3000000000000002E-2</v>
      </c>
      <c r="S761" s="130">
        <v>0</v>
      </c>
      <c r="T761" s="131">
        <f>S761*H761</f>
        <v>0</v>
      </c>
      <c r="AR761" s="132" t="s">
        <v>131</v>
      </c>
      <c r="AT761" s="132" t="s">
        <v>126</v>
      </c>
      <c r="AU761" s="132" t="s">
        <v>74</v>
      </c>
      <c r="AY761" s="15" t="s">
        <v>124</v>
      </c>
      <c r="BE761" s="133">
        <f>IF(N761="základní",J761,0)</f>
        <v>4110</v>
      </c>
      <c r="BF761" s="133">
        <f>IF(N761="snížená",J761,0)</f>
        <v>0</v>
      </c>
      <c r="BG761" s="133">
        <f>IF(N761="zákl. přenesená",J761,0)</f>
        <v>0</v>
      </c>
      <c r="BH761" s="133">
        <f>IF(N761="sníž. přenesená",J761,0)</f>
        <v>0</v>
      </c>
      <c r="BI761" s="133">
        <f>IF(N761="nulová",J761,0)</f>
        <v>0</v>
      </c>
      <c r="BJ761" s="15" t="s">
        <v>72</v>
      </c>
      <c r="BK761" s="133">
        <f>ROUND(I761*H761,2)</f>
        <v>4110</v>
      </c>
      <c r="BL761" s="15" t="s">
        <v>131</v>
      </c>
      <c r="BM761" s="132" t="s">
        <v>1442</v>
      </c>
    </row>
    <row r="762" spans="2:65" s="1" customFormat="1" ht="19.5">
      <c r="B762" s="27"/>
      <c r="D762" s="134" t="s">
        <v>133</v>
      </c>
      <c r="F762" s="135" t="s">
        <v>1443</v>
      </c>
      <c r="L762" s="27"/>
      <c r="M762" s="136"/>
      <c r="T762" s="47"/>
      <c r="AT762" s="15" t="s">
        <v>133</v>
      </c>
      <c r="AU762" s="15" t="s">
        <v>74</v>
      </c>
    </row>
    <row r="763" spans="2:65" s="1" customFormat="1">
      <c r="B763" s="27"/>
      <c r="D763" s="137" t="s">
        <v>135</v>
      </c>
      <c r="F763" s="138" t="s">
        <v>1444</v>
      </c>
      <c r="L763" s="27"/>
      <c r="M763" s="136"/>
      <c r="T763" s="47"/>
      <c r="AT763" s="15" t="s">
        <v>135</v>
      </c>
      <c r="AU763" s="15" t="s">
        <v>74</v>
      </c>
    </row>
    <row r="764" spans="2:65" s="1" customFormat="1" ht="33" customHeight="1">
      <c r="B764" s="121"/>
      <c r="C764" s="122" t="s">
        <v>1445</v>
      </c>
      <c r="D764" s="122" t="s">
        <v>126</v>
      </c>
      <c r="E764" s="123" t="s">
        <v>1446</v>
      </c>
      <c r="F764" s="124" t="s">
        <v>1447</v>
      </c>
      <c r="G764" s="125" t="s">
        <v>252</v>
      </c>
      <c r="H764" s="126">
        <v>10</v>
      </c>
      <c r="I764" s="127">
        <v>123</v>
      </c>
      <c r="J764" s="127">
        <f>ROUND(I764*H764,2)</f>
        <v>1230</v>
      </c>
      <c r="K764" s="124" t="s">
        <v>130</v>
      </c>
      <c r="L764" s="27"/>
      <c r="M764" s="128" t="s">
        <v>3</v>
      </c>
      <c r="N764" s="129" t="s">
        <v>36</v>
      </c>
      <c r="O764" s="130">
        <v>0.123</v>
      </c>
      <c r="P764" s="130">
        <f>O764*H764</f>
        <v>1.23</v>
      </c>
      <c r="Q764" s="130">
        <v>2.3000000000000001E-4</v>
      </c>
      <c r="R764" s="130">
        <f>Q764*H764</f>
        <v>2.3E-3</v>
      </c>
      <c r="S764" s="130">
        <v>0</v>
      </c>
      <c r="T764" s="131">
        <f>S764*H764</f>
        <v>0</v>
      </c>
      <c r="AR764" s="132" t="s">
        <v>131</v>
      </c>
      <c r="AT764" s="132" t="s">
        <v>126</v>
      </c>
      <c r="AU764" s="132" t="s">
        <v>74</v>
      </c>
      <c r="AY764" s="15" t="s">
        <v>124</v>
      </c>
      <c r="BE764" s="133">
        <f>IF(N764="základní",J764,0)</f>
        <v>1230</v>
      </c>
      <c r="BF764" s="133">
        <f>IF(N764="snížená",J764,0)</f>
        <v>0</v>
      </c>
      <c r="BG764" s="133">
        <f>IF(N764="zákl. přenesená",J764,0)</f>
        <v>0</v>
      </c>
      <c r="BH764" s="133">
        <f>IF(N764="sníž. přenesená",J764,0)</f>
        <v>0</v>
      </c>
      <c r="BI764" s="133">
        <f>IF(N764="nulová",J764,0)</f>
        <v>0</v>
      </c>
      <c r="BJ764" s="15" t="s">
        <v>72</v>
      </c>
      <c r="BK764" s="133">
        <f>ROUND(I764*H764,2)</f>
        <v>1230</v>
      </c>
      <c r="BL764" s="15" t="s">
        <v>131</v>
      </c>
      <c r="BM764" s="132" t="s">
        <v>1448</v>
      </c>
    </row>
    <row r="765" spans="2:65" s="1" customFormat="1" ht="29.25">
      <c r="B765" s="27"/>
      <c r="D765" s="134" t="s">
        <v>133</v>
      </c>
      <c r="F765" s="135" t="s">
        <v>1449</v>
      </c>
      <c r="L765" s="27"/>
      <c r="M765" s="136"/>
      <c r="T765" s="47"/>
      <c r="AT765" s="15" t="s">
        <v>133</v>
      </c>
      <c r="AU765" s="15" t="s">
        <v>74</v>
      </c>
    </row>
    <row r="766" spans="2:65" s="1" customFormat="1">
      <c r="B766" s="27"/>
      <c r="D766" s="137" t="s">
        <v>135</v>
      </c>
      <c r="F766" s="138" t="s">
        <v>1450</v>
      </c>
      <c r="L766" s="27"/>
      <c r="M766" s="136"/>
      <c r="T766" s="47"/>
      <c r="AT766" s="15" t="s">
        <v>135</v>
      </c>
      <c r="AU766" s="15" t="s">
        <v>74</v>
      </c>
    </row>
    <row r="767" spans="2:65" s="1" customFormat="1" ht="24.2" customHeight="1">
      <c r="B767" s="121"/>
      <c r="C767" s="122" t="s">
        <v>1451</v>
      </c>
      <c r="D767" s="122" t="s">
        <v>126</v>
      </c>
      <c r="E767" s="123" t="s">
        <v>1452</v>
      </c>
      <c r="F767" s="124" t="s">
        <v>1453</v>
      </c>
      <c r="G767" s="125" t="s">
        <v>129</v>
      </c>
      <c r="H767" s="126">
        <v>100</v>
      </c>
      <c r="I767" s="127">
        <v>141</v>
      </c>
      <c r="J767" s="127">
        <f>ROUND(I767*H767,2)</f>
        <v>14100</v>
      </c>
      <c r="K767" s="124" t="s">
        <v>130</v>
      </c>
      <c r="L767" s="27"/>
      <c r="M767" s="128" t="s">
        <v>3</v>
      </c>
      <c r="N767" s="129" t="s">
        <v>36</v>
      </c>
      <c r="O767" s="130">
        <v>0.38</v>
      </c>
      <c r="P767" s="130">
        <f>O767*H767</f>
        <v>38</v>
      </c>
      <c r="Q767" s="130">
        <v>0</v>
      </c>
      <c r="R767" s="130">
        <f>Q767*H767</f>
        <v>0</v>
      </c>
      <c r="S767" s="130">
        <v>0</v>
      </c>
      <c r="T767" s="131">
        <f>S767*H767</f>
        <v>0</v>
      </c>
      <c r="AR767" s="132" t="s">
        <v>131</v>
      </c>
      <c r="AT767" s="132" t="s">
        <v>126</v>
      </c>
      <c r="AU767" s="132" t="s">
        <v>74</v>
      </c>
      <c r="AY767" s="15" t="s">
        <v>124</v>
      </c>
      <c r="BE767" s="133">
        <f>IF(N767="základní",J767,0)</f>
        <v>14100</v>
      </c>
      <c r="BF767" s="133">
        <f>IF(N767="snížená",J767,0)</f>
        <v>0</v>
      </c>
      <c r="BG767" s="133">
        <f>IF(N767="zákl. přenesená",J767,0)</f>
        <v>0</v>
      </c>
      <c r="BH767" s="133">
        <f>IF(N767="sníž. přenesená",J767,0)</f>
        <v>0</v>
      </c>
      <c r="BI767" s="133">
        <f>IF(N767="nulová",J767,0)</f>
        <v>0</v>
      </c>
      <c r="BJ767" s="15" t="s">
        <v>72</v>
      </c>
      <c r="BK767" s="133">
        <f>ROUND(I767*H767,2)</f>
        <v>14100</v>
      </c>
      <c r="BL767" s="15" t="s">
        <v>131</v>
      </c>
      <c r="BM767" s="132" t="s">
        <v>1454</v>
      </c>
    </row>
    <row r="768" spans="2:65" s="1" customFormat="1">
      <c r="B768" s="27"/>
      <c r="D768" s="134" t="s">
        <v>133</v>
      </c>
      <c r="F768" s="135" t="s">
        <v>1453</v>
      </c>
      <c r="L768" s="27"/>
      <c r="M768" s="136"/>
      <c r="T768" s="47"/>
      <c r="AT768" s="15" t="s">
        <v>133</v>
      </c>
      <c r="AU768" s="15" t="s">
        <v>74</v>
      </c>
    </row>
    <row r="769" spans="2:65" s="1" customFormat="1">
      <c r="B769" s="27"/>
      <c r="D769" s="137" t="s">
        <v>135</v>
      </c>
      <c r="F769" s="138" t="s">
        <v>1455</v>
      </c>
      <c r="L769" s="27"/>
      <c r="M769" s="136"/>
      <c r="T769" s="47"/>
      <c r="AT769" s="15" t="s">
        <v>135</v>
      </c>
      <c r="AU769" s="15" t="s">
        <v>74</v>
      </c>
    </row>
    <row r="770" spans="2:65" s="1" customFormat="1" ht="16.5" customHeight="1">
      <c r="B770" s="121"/>
      <c r="C770" s="122" t="s">
        <v>1456</v>
      </c>
      <c r="D770" s="122" t="s">
        <v>126</v>
      </c>
      <c r="E770" s="123" t="s">
        <v>1457</v>
      </c>
      <c r="F770" s="124" t="s">
        <v>1458</v>
      </c>
      <c r="G770" s="125" t="s">
        <v>129</v>
      </c>
      <c r="H770" s="126">
        <v>200</v>
      </c>
      <c r="I770" s="127">
        <v>193</v>
      </c>
      <c r="J770" s="127">
        <f>ROUND(I770*H770,2)</f>
        <v>38600</v>
      </c>
      <c r="K770" s="124" t="s">
        <v>130</v>
      </c>
      <c r="L770" s="27"/>
      <c r="M770" s="128" t="s">
        <v>3</v>
      </c>
      <c r="N770" s="129" t="s">
        <v>36</v>
      </c>
      <c r="O770" s="130">
        <v>0.46899999999999997</v>
      </c>
      <c r="P770" s="130">
        <f>O770*H770</f>
        <v>93.8</v>
      </c>
      <c r="Q770" s="130">
        <v>1.6000000000000001E-4</v>
      </c>
      <c r="R770" s="130">
        <f>Q770*H770</f>
        <v>3.2000000000000001E-2</v>
      </c>
      <c r="S770" s="130">
        <v>0</v>
      </c>
      <c r="T770" s="131">
        <f>S770*H770</f>
        <v>0</v>
      </c>
      <c r="AR770" s="132" t="s">
        <v>131</v>
      </c>
      <c r="AT770" s="132" t="s">
        <v>126</v>
      </c>
      <c r="AU770" s="132" t="s">
        <v>74</v>
      </c>
      <c r="AY770" s="15" t="s">
        <v>124</v>
      </c>
      <c r="BE770" s="133">
        <f>IF(N770="základní",J770,0)</f>
        <v>38600</v>
      </c>
      <c r="BF770" s="133">
        <f>IF(N770="snížená",J770,0)</f>
        <v>0</v>
      </c>
      <c r="BG770" s="133">
        <f>IF(N770="zákl. přenesená",J770,0)</f>
        <v>0</v>
      </c>
      <c r="BH770" s="133">
        <f>IF(N770="sníž. přenesená",J770,0)</f>
        <v>0</v>
      </c>
      <c r="BI770" s="133">
        <f>IF(N770="nulová",J770,0)</f>
        <v>0</v>
      </c>
      <c r="BJ770" s="15" t="s">
        <v>72</v>
      </c>
      <c r="BK770" s="133">
        <f>ROUND(I770*H770,2)</f>
        <v>38600</v>
      </c>
      <c r="BL770" s="15" t="s">
        <v>131</v>
      </c>
      <c r="BM770" s="132" t="s">
        <v>1459</v>
      </c>
    </row>
    <row r="771" spans="2:65" s="1" customFormat="1">
      <c r="B771" s="27"/>
      <c r="D771" s="134" t="s">
        <v>133</v>
      </c>
      <c r="F771" s="135" t="s">
        <v>1460</v>
      </c>
      <c r="L771" s="27"/>
      <c r="M771" s="136"/>
      <c r="T771" s="47"/>
      <c r="AT771" s="15" t="s">
        <v>133</v>
      </c>
      <c r="AU771" s="15" t="s">
        <v>74</v>
      </c>
    </row>
    <row r="772" spans="2:65" s="1" customFormat="1">
      <c r="B772" s="27"/>
      <c r="D772" s="137" t="s">
        <v>135</v>
      </c>
      <c r="F772" s="138" t="s">
        <v>1461</v>
      </c>
      <c r="L772" s="27"/>
      <c r="M772" s="136"/>
      <c r="T772" s="47"/>
      <c r="AT772" s="15" t="s">
        <v>135</v>
      </c>
      <c r="AU772" s="15" t="s">
        <v>74</v>
      </c>
    </row>
    <row r="773" spans="2:65" s="1" customFormat="1" ht="24.2" customHeight="1">
      <c r="B773" s="121"/>
      <c r="C773" s="122" t="s">
        <v>1462</v>
      </c>
      <c r="D773" s="122" t="s">
        <v>126</v>
      </c>
      <c r="E773" s="123" t="s">
        <v>1463</v>
      </c>
      <c r="F773" s="124" t="s">
        <v>1464</v>
      </c>
      <c r="G773" s="125" t="s">
        <v>252</v>
      </c>
      <c r="H773" s="126">
        <v>70</v>
      </c>
      <c r="I773" s="127">
        <v>366</v>
      </c>
      <c r="J773" s="127">
        <f>ROUND(I773*H773,2)</f>
        <v>25620</v>
      </c>
      <c r="K773" s="124" t="s">
        <v>130</v>
      </c>
      <c r="L773" s="27"/>
      <c r="M773" s="128" t="s">
        <v>3</v>
      </c>
      <c r="N773" s="129" t="s">
        <v>36</v>
      </c>
      <c r="O773" s="130">
        <v>0.98499999999999999</v>
      </c>
      <c r="P773" s="130">
        <f>O773*H773</f>
        <v>68.95</v>
      </c>
      <c r="Q773" s="130">
        <v>0</v>
      </c>
      <c r="R773" s="130">
        <f>Q773*H773</f>
        <v>0</v>
      </c>
      <c r="S773" s="130">
        <v>0</v>
      </c>
      <c r="T773" s="131">
        <f>S773*H773</f>
        <v>0</v>
      </c>
      <c r="AR773" s="132" t="s">
        <v>131</v>
      </c>
      <c r="AT773" s="132" t="s">
        <v>126</v>
      </c>
      <c r="AU773" s="132" t="s">
        <v>74</v>
      </c>
      <c r="AY773" s="15" t="s">
        <v>124</v>
      </c>
      <c r="BE773" s="133">
        <f>IF(N773="základní",J773,0)</f>
        <v>25620</v>
      </c>
      <c r="BF773" s="133">
        <f>IF(N773="snížená",J773,0)</f>
        <v>0</v>
      </c>
      <c r="BG773" s="133">
        <f>IF(N773="zákl. přenesená",J773,0)</f>
        <v>0</v>
      </c>
      <c r="BH773" s="133">
        <f>IF(N773="sníž. přenesená",J773,0)</f>
        <v>0</v>
      </c>
      <c r="BI773" s="133">
        <f>IF(N773="nulová",J773,0)</f>
        <v>0</v>
      </c>
      <c r="BJ773" s="15" t="s">
        <v>72</v>
      </c>
      <c r="BK773" s="133">
        <f>ROUND(I773*H773,2)</f>
        <v>25620</v>
      </c>
      <c r="BL773" s="15" t="s">
        <v>131</v>
      </c>
      <c r="BM773" s="132" t="s">
        <v>1465</v>
      </c>
    </row>
    <row r="774" spans="2:65" s="1" customFormat="1" ht="19.5">
      <c r="B774" s="27"/>
      <c r="D774" s="134" t="s">
        <v>133</v>
      </c>
      <c r="F774" s="135" t="s">
        <v>1466</v>
      </c>
      <c r="L774" s="27"/>
      <c r="M774" s="136"/>
      <c r="T774" s="47"/>
      <c r="AT774" s="15" t="s">
        <v>133</v>
      </c>
      <c r="AU774" s="15" t="s">
        <v>74</v>
      </c>
    </row>
    <row r="775" spans="2:65" s="1" customFormat="1">
      <c r="B775" s="27"/>
      <c r="D775" s="137" t="s">
        <v>135</v>
      </c>
      <c r="F775" s="138" t="s">
        <v>1467</v>
      </c>
      <c r="L775" s="27"/>
      <c r="M775" s="136"/>
      <c r="T775" s="47"/>
      <c r="AT775" s="15" t="s">
        <v>135</v>
      </c>
      <c r="AU775" s="15" t="s">
        <v>74</v>
      </c>
    </row>
    <row r="776" spans="2:65" s="1" customFormat="1" ht="24.2" customHeight="1">
      <c r="B776" s="121"/>
      <c r="C776" s="122" t="s">
        <v>1468</v>
      </c>
      <c r="D776" s="122" t="s">
        <v>126</v>
      </c>
      <c r="E776" s="123" t="s">
        <v>1469</v>
      </c>
      <c r="F776" s="124" t="s">
        <v>1470</v>
      </c>
      <c r="G776" s="125" t="s">
        <v>252</v>
      </c>
      <c r="H776" s="126">
        <v>40</v>
      </c>
      <c r="I776" s="127">
        <v>142</v>
      </c>
      <c r="J776" s="127">
        <f>ROUND(I776*H776,2)</f>
        <v>5680</v>
      </c>
      <c r="K776" s="124" t="s">
        <v>130</v>
      </c>
      <c r="L776" s="27"/>
      <c r="M776" s="128" t="s">
        <v>3</v>
      </c>
      <c r="N776" s="129" t="s">
        <v>36</v>
      </c>
      <c r="O776" s="130">
        <v>0.15</v>
      </c>
      <c r="P776" s="130">
        <f>O776*H776</f>
        <v>6</v>
      </c>
      <c r="Q776" s="130">
        <v>1.2E-4</v>
      </c>
      <c r="R776" s="130">
        <f>Q776*H776</f>
        <v>4.8000000000000004E-3</v>
      </c>
      <c r="S776" s="130">
        <v>0</v>
      </c>
      <c r="T776" s="131">
        <f>S776*H776</f>
        <v>0</v>
      </c>
      <c r="AR776" s="132" t="s">
        <v>131</v>
      </c>
      <c r="AT776" s="132" t="s">
        <v>126</v>
      </c>
      <c r="AU776" s="132" t="s">
        <v>74</v>
      </c>
      <c r="AY776" s="15" t="s">
        <v>124</v>
      </c>
      <c r="BE776" s="133">
        <f>IF(N776="základní",J776,0)</f>
        <v>5680</v>
      </c>
      <c r="BF776" s="133">
        <f>IF(N776="snížená",J776,0)</f>
        <v>0</v>
      </c>
      <c r="BG776" s="133">
        <f>IF(N776="zákl. přenesená",J776,0)</f>
        <v>0</v>
      </c>
      <c r="BH776" s="133">
        <f>IF(N776="sníž. přenesená",J776,0)</f>
        <v>0</v>
      </c>
      <c r="BI776" s="133">
        <f>IF(N776="nulová",J776,0)</f>
        <v>0</v>
      </c>
      <c r="BJ776" s="15" t="s">
        <v>72</v>
      </c>
      <c r="BK776" s="133">
        <f>ROUND(I776*H776,2)</f>
        <v>5680</v>
      </c>
      <c r="BL776" s="15" t="s">
        <v>131</v>
      </c>
      <c r="BM776" s="132" t="s">
        <v>1471</v>
      </c>
    </row>
    <row r="777" spans="2:65" s="1" customFormat="1" ht="19.5">
      <c r="B777" s="27"/>
      <c r="D777" s="134" t="s">
        <v>133</v>
      </c>
      <c r="F777" s="135" t="s">
        <v>1472</v>
      </c>
      <c r="L777" s="27"/>
      <c r="M777" s="136"/>
      <c r="T777" s="47"/>
      <c r="AT777" s="15" t="s">
        <v>133</v>
      </c>
      <c r="AU777" s="15" t="s">
        <v>74</v>
      </c>
    </row>
    <row r="778" spans="2:65" s="1" customFormat="1">
      <c r="B778" s="27"/>
      <c r="D778" s="137" t="s">
        <v>135</v>
      </c>
      <c r="F778" s="138" t="s">
        <v>1473</v>
      </c>
      <c r="L778" s="27"/>
      <c r="M778" s="136"/>
      <c r="T778" s="47"/>
      <c r="AT778" s="15" t="s">
        <v>135</v>
      </c>
      <c r="AU778" s="15" t="s">
        <v>74</v>
      </c>
    </row>
    <row r="779" spans="2:65" s="1" customFormat="1" ht="24.2" customHeight="1">
      <c r="B779" s="121"/>
      <c r="C779" s="122" t="s">
        <v>1474</v>
      </c>
      <c r="D779" s="122" t="s">
        <v>126</v>
      </c>
      <c r="E779" s="123" t="s">
        <v>1475</v>
      </c>
      <c r="F779" s="124" t="s">
        <v>1476</v>
      </c>
      <c r="G779" s="125" t="s">
        <v>252</v>
      </c>
      <c r="H779" s="126">
        <v>30</v>
      </c>
      <c r="I779" s="127">
        <v>223</v>
      </c>
      <c r="J779" s="127">
        <f>ROUND(I779*H779,2)</f>
        <v>6690</v>
      </c>
      <c r="K779" s="124" t="s">
        <v>130</v>
      </c>
      <c r="L779" s="27"/>
      <c r="M779" s="128" t="s">
        <v>3</v>
      </c>
      <c r="N779" s="129" t="s">
        <v>36</v>
      </c>
      <c r="O779" s="130">
        <v>0.19</v>
      </c>
      <c r="P779" s="130">
        <f>O779*H779</f>
        <v>5.7</v>
      </c>
      <c r="Q779" s="130">
        <v>4.0000000000000002E-4</v>
      </c>
      <c r="R779" s="130">
        <f>Q779*H779</f>
        <v>1.2E-2</v>
      </c>
      <c r="S779" s="130">
        <v>0</v>
      </c>
      <c r="T779" s="131">
        <f>S779*H779</f>
        <v>0</v>
      </c>
      <c r="AR779" s="132" t="s">
        <v>131</v>
      </c>
      <c r="AT779" s="132" t="s">
        <v>126</v>
      </c>
      <c r="AU779" s="132" t="s">
        <v>74</v>
      </c>
      <c r="AY779" s="15" t="s">
        <v>124</v>
      </c>
      <c r="BE779" s="133">
        <f>IF(N779="základní",J779,0)</f>
        <v>6690</v>
      </c>
      <c r="BF779" s="133">
        <f>IF(N779="snížená",J779,0)</f>
        <v>0</v>
      </c>
      <c r="BG779" s="133">
        <f>IF(N779="zákl. přenesená",J779,0)</f>
        <v>0</v>
      </c>
      <c r="BH779" s="133">
        <f>IF(N779="sníž. přenesená",J779,0)</f>
        <v>0</v>
      </c>
      <c r="BI779" s="133">
        <f>IF(N779="nulová",J779,0)</f>
        <v>0</v>
      </c>
      <c r="BJ779" s="15" t="s">
        <v>72</v>
      </c>
      <c r="BK779" s="133">
        <f>ROUND(I779*H779,2)</f>
        <v>6690</v>
      </c>
      <c r="BL779" s="15" t="s">
        <v>131</v>
      </c>
      <c r="BM779" s="132" t="s">
        <v>1477</v>
      </c>
    </row>
    <row r="780" spans="2:65" s="1" customFormat="1" ht="19.5">
      <c r="B780" s="27"/>
      <c r="D780" s="134" t="s">
        <v>133</v>
      </c>
      <c r="F780" s="135" t="s">
        <v>1478</v>
      </c>
      <c r="L780" s="27"/>
      <c r="M780" s="136"/>
      <c r="T780" s="47"/>
      <c r="AT780" s="15" t="s">
        <v>133</v>
      </c>
      <c r="AU780" s="15" t="s">
        <v>74</v>
      </c>
    </row>
    <row r="781" spans="2:65" s="1" customFormat="1">
      <c r="B781" s="27"/>
      <c r="D781" s="137" t="s">
        <v>135</v>
      </c>
      <c r="F781" s="138" t="s">
        <v>1479</v>
      </c>
      <c r="L781" s="27"/>
      <c r="M781" s="136"/>
      <c r="T781" s="47"/>
      <c r="AT781" s="15" t="s">
        <v>135</v>
      </c>
      <c r="AU781" s="15" t="s">
        <v>74</v>
      </c>
    </row>
    <row r="782" spans="2:65" s="1" customFormat="1" ht="33" customHeight="1">
      <c r="B782" s="121"/>
      <c r="C782" s="122" t="s">
        <v>1480</v>
      </c>
      <c r="D782" s="122" t="s">
        <v>126</v>
      </c>
      <c r="E782" s="123" t="s">
        <v>1481</v>
      </c>
      <c r="F782" s="124" t="s">
        <v>1482</v>
      </c>
      <c r="G782" s="125" t="s">
        <v>252</v>
      </c>
      <c r="H782" s="126">
        <v>10</v>
      </c>
      <c r="I782" s="127">
        <v>139</v>
      </c>
      <c r="J782" s="127">
        <f>ROUND(I782*H782,2)</f>
        <v>1390</v>
      </c>
      <c r="K782" s="124" t="s">
        <v>130</v>
      </c>
      <c r="L782" s="27"/>
      <c r="M782" s="128" t="s">
        <v>3</v>
      </c>
      <c r="N782" s="129" t="s">
        <v>36</v>
      </c>
      <c r="O782" s="130">
        <v>9.6000000000000002E-2</v>
      </c>
      <c r="P782" s="130">
        <f>O782*H782</f>
        <v>0.96</v>
      </c>
      <c r="Q782" s="130">
        <v>2.1000000000000001E-4</v>
      </c>
      <c r="R782" s="130">
        <f>Q782*H782</f>
        <v>2.1000000000000003E-3</v>
      </c>
      <c r="S782" s="130">
        <v>0</v>
      </c>
      <c r="T782" s="131">
        <f>S782*H782</f>
        <v>0</v>
      </c>
      <c r="AR782" s="132" t="s">
        <v>131</v>
      </c>
      <c r="AT782" s="132" t="s">
        <v>126</v>
      </c>
      <c r="AU782" s="132" t="s">
        <v>74</v>
      </c>
      <c r="AY782" s="15" t="s">
        <v>124</v>
      </c>
      <c r="BE782" s="133">
        <f>IF(N782="základní",J782,0)</f>
        <v>1390</v>
      </c>
      <c r="BF782" s="133">
        <f>IF(N782="snížená",J782,0)</f>
        <v>0</v>
      </c>
      <c r="BG782" s="133">
        <f>IF(N782="zákl. přenesená",J782,0)</f>
        <v>0</v>
      </c>
      <c r="BH782" s="133">
        <f>IF(N782="sníž. přenesená",J782,0)</f>
        <v>0</v>
      </c>
      <c r="BI782" s="133">
        <f>IF(N782="nulová",J782,0)</f>
        <v>0</v>
      </c>
      <c r="BJ782" s="15" t="s">
        <v>72</v>
      </c>
      <c r="BK782" s="133">
        <f>ROUND(I782*H782,2)</f>
        <v>1390</v>
      </c>
      <c r="BL782" s="15" t="s">
        <v>131</v>
      </c>
      <c r="BM782" s="132" t="s">
        <v>1483</v>
      </c>
    </row>
    <row r="783" spans="2:65" s="1" customFormat="1" ht="39">
      <c r="B783" s="27"/>
      <c r="D783" s="134" t="s">
        <v>133</v>
      </c>
      <c r="F783" s="135" t="s">
        <v>1484</v>
      </c>
      <c r="L783" s="27"/>
      <c r="M783" s="136"/>
      <c r="T783" s="47"/>
      <c r="AT783" s="15" t="s">
        <v>133</v>
      </c>
      <c r="AU783" s="15" t="s">
        <v>74</v>
      </c>
    </row>
    <row r="784" spans="2:65" s="1" customFormat="1">
      <c r="B784" s="27"/>
      <c r="D784" s="137" t="s">
        <v>135</v>
      </c>
      <c r="F784" s="138" t="s">
        <v>1485</v>
      </c>
      <c r="L784" s="27"/>
      <c r="M784" s="136"/>
      <c r="T784" s="47"/>
      <c r="AT784" s="15" t="s">
        <v>135</v>
      </c>
      <c r="AU784" s="15" t="s">
        <v>74</v>
      </c>
    </row>
    <row r="785" spans="2:65" s="1" customFormat="1" ht="33" customHeight="1">
      <c r="B785" s="121"/>
      <c r="C785" s="122" t="s">
        <v>1486</v>
      </c>
      <c r="D785" s="122" t="s">
        <v>126</v>
      </c>
      <c r="E785" s="123" t="s">
        <v>1487</v>
      </c>
      <c r="F785" s="124" t="s">
        <v>1488</v>
      </c>
      <c r="G785" s="125" t="s">
        <v>252</v>
      </c>
      <c r="H785" s="126">
        <v>10</v>
      </c>
      <c r="I785" s="127">
        <v>274</v>
      </c>
      <c r="J785" s="127">
        <f>ROUND(I785*H785,2)</f>
        <v>2740</v>
      </c>
      <c r="K785" s="124" t="s">
        <v>130</v>
      </c>
      <c r="L785" s="27"/>
      <c r="M785" s="128" t="s">
        <v>3</v>
      </c>
      <c r="N785" s="129" t="s">
        <v>36</v>
      </c>
      <c r="O785" s="130">
        <v>0.11</v>
      </c>
      <c r="P785" s="130">
        <f>O785*H785</f>
        <v>1.1000000000000001</v>
      </c>
      <c r="Q785" s="130">
        <v>4.6999999999999999E-4</v>
      </c>
      <c r="R785" s="130">
        <f>Q785*H785</f>
        <v>4.7000000000000002E-3</v>
      </c>
      <c r="S785" s="130">
        <v>0</v>
      </c>
      <c r="T785" s="131">
        <f>S785*H785</f>
        <v>0</v>
      </c>
      <c r="AR785" s="132" t="s">
        <v>131</v>
      </c>
      <c r="AT785" s="132" t="s">
        <v>126</v>
      </c>
      <c r="AU785" s="132" t="s">
        <v>74</v>
      </c>
      <c r="AY785" s="15" t="s">
        <v>124</v>
      </c>
      <c r="BE785" s="133">
        <f>IF(N785="základní",J785,0)</f>
        <v>2740</v>
      </c>
      <c r="BF785" s="133">
        <f>IF(N785="snížená",J785,0)</f>
        <v>0</v>
      </c>
      <c r="BG785" s="133">
        <f>IF(N785="zákl. přenesená",J785,0)</f>
        <v>0</v>
      </c>
      <c r="BH785" s="133">
        <f>IF(N785="sníž. přenesená",J785,0)</f>
        <v>0</v>
      </c>
      <c r="BI785" s="133">
        <f>IF(N785="nulová",J785,0)</f>
        <v>0</v>
      </c>
      <c r="BJ785" s="15" t="s">
        <v>72</v>
      </c>
      <c r="BK785" s="133">
        <f>ROUND(I785*H785,2)</f>
        <v>2740</v>
      </c>
      <c r="BL785" s="15" t="s">
        <v>131</v>
      </c>
      <c r="BM785" s="132" t="s">
        <v>1489</v>
      </c>
    </row>
    <row r="786" spans="2:65" s="1" customFormat="1" ht="39">
      <c r="B786" s="27"/>
      <c r="D786" s="134" t="s">
        <v>133</v>
      </c>
      <c r="F786" s="135" t="s">
        <v>1490</v>
      </c>
      <c r="L786" s="27"/>
      <c r="M786" s="136"/>
      <c r="T786" s="47"/>
      <c r="AT786" s="15" t="s">
        <v>133</v>
      </c>
      <c r="AU786" s="15" t="s">
        <v>74</v>
      </c>
    </row>
    <row r="787" spans="2:65" s="1" customFormat="1">
      <c r="B787" s="27"/>
      <c r="D787" s="137" t="s">
        <v>135</v>
      </c>
      <c r="F787" s="138" t="s">
        <v>1491</v>
      </c>
      <c r="L787" s="27"/>
      <c r="M787" s="136"/>
      <c r="T787" s="47"/>
      <c r="AT787" s="15" t="s">
        <v>135</v>
      </c>
      <c r="AU787" s="15" t="s">
        <v>74</v>
      </c>
    </row>
    <row r="788" spans="2:65" s="1" customFormat="1" ht="33" customHeight="1">
      <c r="B788" s="121"/>
      <c r="C788" s="122" t="s">
        <v>1492</v>
      </c>
      <c r="D788" s="122" t="s">
        <v>126</v>
      </c>
      <c r="E788" s="123" t="s">
        <v>1493</v>
      </c>
      <c r="F788" s="124" t="s">
        <v>1494</v>
      </c>
      <c r="G788" s="125" t="s">
        <v>252</v>
      </c>
      <c r="H788" s="126">
        <v>15</v>
      </c>
      <c r="I788" s="127">
        <v>424</v>
      </c>
      <c r="J788" s="127">
        <f>ROUND(I788*H788,2)</f>
        <v>6360</v>
      </c>
      <c r="K788" s="124" t="s">
        <v>130</v>
      </c>
      <c r="L788" s="27"/>
      <c r="M788" s="128" t="s">
        <v>3</v>
      </c>
      <c r="N788" s="129" t="s">
        <v>36</v>
      </c>
      <c r="O788" s="130">
        <v>0.18</v>
      </c>
      <c r="P788" s="130">
        <f>O788*H788</f>
        <v>2.6999999999999997</v>
      </c>
      <c r="Q788" s="130">
        <v>7.1000000000000002E-4</v>
      </c>
      <c r="R788" s="130">
        <f>Q788*H788</f>
        <v>1.065E-2</v>
      </c>
      <c r="S788" s="130">
        <v>0</v>
      </c>
      <c r="T788" s="131">
        <f>S788*H788</f>
        <v>0</v>
      </c>
      <c r="AR788" s="132" t="s">
        <v>131</v>
      </c>
      <c r="AT788" s="132" t="s">
        <v>126</v>
      </c>
      <c r="AU788" s="132" t="s">
        <v>74</v>
      </c>
      <c r="AY788" s="15" t="s">
        <v>124</v>
      </c>
      <c r="BE788" s="133">
        <f>IF(N788="základní",J788,0)</f>
        <v>6360</v>
      </c>
      <c r="BF788" s="133">
        <f>IF(N788="snížená",J788,0)</f>
        <v>0</v>
      </c>
      <c r="BG788" s="133">
        <f>IF(N788="zákl. přenesená",J788,0)</f>
        <v>0</v>
      </c>
      <c r="BH788" s="133">
        <f>IF(N788="sníž. přenesená",J788,0)</f>
        <v>0</v>
      </c>
      <c r="BI788" s="133">
        <f>IF(N788="nulová",J788,0)</f>
        <v>0</v>
      </c>
      <c r="BJ788" s="15" t="s">
        <v>72</v>
      </c>
      <c r="BK788" s="133">
        <f>ROUND(I788*H788,2)</f>
        <v>6360</v>
      </c>
      <c r="BL788" s="15" t="s">
        <v>131</v>
      </c>
      <c r="BM788" s="132" t="s">
        <v>1495</v>
      </c>
    </row>
    <row r="789" spans="2:65" s="1" customFormat="1" ht="39">
      <c r="B789" s="27"/>
      <c r="D789" s="134" t="s">
        <v>133</v>
      </c>
      <c r="F789" s="135" t="s">
        <v>1496</v>
      </c>
      <c r="L789" s="27"/>
      <c r="M789" s="136"/>
      <c r="T789" s="47"/>
      <c r="AT789" s="15" t="s">
        <v>133</v>
      </c>
      <c r="AU789" s="15" t="s">
        <v>74</v>
      </c>
    </row>
    <row r="790" spans="2:65" s="1" customFormat="1">
      <c r="B790" s="27"/>
      <c r="D790" s="137" t="s">
        <v>135</v>
      </c>
      <c r="F790" s="138" t="s">
        <v>1497</v>
      </c>
      <c r="L790" s="27"/>
      <c r="M790" s="136"/>
      <c r="T790" s="47"/>
      <c r="AT790" s="15" t="s">
        <v>135</v>
      </c>
      <c r="AU790" s="15" t="s">
        <v>74</v>
      </c>
    </row>
    <row r="791" spans="2:65" s="1" customFormat="1" ht="33" customHeight="1">
      <c r="B791" s="121"/>
      <c r="C791" s="122" t="s">
        <v>1498</v>
      </c>
      <c r="D791" s="122" t="s">
        <v>126</v>
      </c>
      <c r="E791" s="123" t="s">
        <v>1499</v>
      </c>
      <c r="F791" s="124" t="s">
        <v>1500</v>
      </c>
      <c r="G791" s="125" t="s">
        <v>252</v>
      </c>
      <c r="H791" s="126">
        <v>10</v>
      </c>
      <c r="I791" s="127">
        <v>563</v>
      </c>
      <c r="J791" s="127">
        <f>ROUND(I791*H791,2)</f>
        <v>5630</v>
      </c>
      <c r="K791" s="124" t="s">
        <v>130</v>
      </c>
      <c r="L791" s="27"/>
      <c r="M791" s="128" t="s">
        <v>3</v>
      </c>
      <c r="N791" s="129" t="s">
        <v>36</v>
      </c>
      <c r="O791" s="130">
        <v>0.24</v>
      </c>
      <c r="P791" s="130">
        <f>O791*H791</f>
        <v>2.4</v>
      </c>
      <c r="Q791" s="130">
        <v>9.5E-4</v>
      </c>
      <c r="R791" s="130">
        <f>Q791*H791</f>
        <v>9.4999999999999998E-3</v>
      </c>
      <c r="S791" s="130">
        <v>0</v>
      </c>
      <c r="T791" s="131">
        <f>S791*H791</f>
        <v>0</v>
      </c>
      <c r="AR791" s="132" t="s">
        <v>131</v>
      </c>
      <c r="AT791" s="132" t="s">
        <v>126</v>
      </c>
      <c r="AU791" s="132" t="s">
        <v>74</v>
      </c>
      <c r="AY791" s="15" t="s">
        <v>124</v>
      </c>
      <c r="BE791" s="133">
        <f>IF(N791="základní",J791,0)</f>
        <v>5630</v>
      </c>
      <c r="BF791" s="133">
        <f>IF(N791="snížená",J791,0)</f>
        <v>0</v>
      </c>
      <c r="BG791" s="133">
        <f>IF(N791="zákl. přenesená",J791,0)</f>
        <v>0</v>
      </c>
      <c r="BH791" s="133">
        <f>IF(N791="sníž. přenesená",J791,0)</f>
        <v>0</v>
      </c>
      <c r="BI791" s="133">
        <f>IF(N791="nulová",J791,0)</f>
        <v>0</v>
      </c>
      <c r="BJ791" s="15" t="s">
        <v>72</v>
      </c>
      <c r="BK791" s="133">
        <f>ROUND(I791*H791,2)</f>
        <v>5630</v>
      </c>
      <c r="BL791" s="15" t="s">
        <v>131</v>
      </c>
      <c r="BM791" s="132" t="s">
        <v>1501</v>
      </c>
    </row>
    <row r="792" spans="2:65" s="1" customFormat="1" ht="39">
      <c r="B792" s="27"/>
      <c r="D792" s="134" t="s">
        <v>133</v>
      </c>
      <c r="F792" s="135" t="s">
        <v>1502</v>
      </c>
      <c r="L792" s="27"/>
      <c r="M792" s="136"/>
      <c r="T792" s="47"/>
      <c r="AT792" s="15" t="s">
        <v>133</v>
      </c>
      <c r="AU792" s="15" t="s">
        <v>74</v>
      </c>
    </row>
    <row r="793" spans="2:65" s="1" customFormat="1">
      <c r="B793" s="27"/>
      <c r="D793" s="137" t="s">
        <v>135</v>
      </c>
      <c r="F793" s="138" t="s">
        <v>1503</v>
      </c>
      <c r="L793" s="27"/>
      <c r="M793" s="136"/>
      <c r="T793" s="47"/>
      <c r="AT793" s="15" t="s">
        <v>135</v>
      </c>
      <c r="AU793" s="15" t="s">
        <v>74</v>
      </c>
    </row>
    <row r="794" spans="2:65" s="1" customFormat="1" ht="16.5" customHeight="1">
      <c r="B794" s="121"/>
      <c r="C794" s="122" t="s">
        <v>1504</v>
      </c>
      <c r="D794" s="122" t="s">
        <v>126</v>
      </c>
      <c r="E794" s="123" t="s">
        <v>1505</v>
      </c>
      <c r="F794" s="124" t="s">
        <v>1506</v>
      </c>
      <c r="G794" s="125" t="s">
        <v>346</v>
      </c>
      <c r="H794" s="126">
        <v>0.4</v>
      </c>
      <c r="I794" s="127">
        <v>37400</v>
      </c>
      <c r="J794" s="127">
        <f>ROUND(I794*H794,2)</f>
        <v>14960</v>
      </c>
      <c r="K794" s="124" t="s">
        <v>130</v>
      </c>
      <c r="L794" s="27"/>
      <c r="M794" s="128" t="s">
        <v>3</v>
      </c>
      <c r="N794" s="129" t="s">
        <v>36</v>
      </c>
      <c r="O794" s="130">
        <v>15.231</v>
      </c>
      <c r="P794" s="130">
        <f>O794*H794</f>
        <v>6.0924000000000005</v>
      </c>
      <c r="Q794" s="130">
        <v>1.06277</v>
      </c>
      <c r="R794" s="130">
        <f>Q794*H794</f>
        <v>0.42510800000000004</v>
      </c>
      <c r="S794" s="130">
        <v>0</v>
      </c>
      <c r="T794" s="131">
        <f>S794*H794</f>
        <v>0</v>
      </c>
      <c r="AR794" s="132" t="s">
        <v>131</v>
      </c>
      <c r="AT794" s="132" t="s">
        <v>126</v>
      </c>
      <c r="AU794" s="132" t="s">
        <v>74</v>
      </c>
      <c r="AY794" s="15" t="s">
        <v>124</v>
      </c>
      <c r="BE794" s="133">
        <f>IF(N794="základní",J794,0)</f>
        <v>14960</v>
      </c>
      <c r="BF794" s="133">
        <f>IF(N794="snížená",J794,0)</f>
        <v>0</v>
      </c>
      <c r="BG794" s="133">
        <f>IF(N794="zákl. přenesená",J794,0)</f>
        <v>0</v>
      </c>
      <c r="BH794" s="133">
        <f>IF(N794="sníž. přenesená",J794,0)</f>
        <v>0</v>
      </c>
      <c r="BI794" s="133">
        <f>IF(N794="nulová",J794,0)</f>
        <v>0</v>
      </c>
      <c r="BJ794" s="15" t="s">
        <v>72</v>
      </c>
      <c r="BK794" s="133">
        <f>ROUND(I794*H794,2)</f>
        <v>14960</v>
      </c>
      <c r="BL794" s="15" t="s">
        <v>131</v>
      </c>
      <c r="BM794" s="132" t="s">
        <v>1507</v>
      </c>
    </row>
    <row r="795" spans="2:65" s="1" customFormat="1">
      <c r="B795" s="27"/>
      <c r="D795" s="134" t="s">
        <v>133</v>
      </c>
      <c r="F795" s="135" t="s">
        <v>1508</v>
      </c>
      <c r="L795" s="27"/>
      <c r="M795" s="136"/>
      <c r="T795" s="47"/>
      <c r="AT795" s="15" t="s">
        <v>133</v>
      </c>
      <c r="AU795" s="15" t="s">
        <v>74</v>
      </c>
    </row>
    <row r="796" spans="2:65" s="1" customFormat="1">
      <c r="B796" s="27"/>
      <c r="D796" s="137" t="s">
        <v>135</v>
      </c>
      <c r="F796" s="138" t="s">
        <v>1509</v>
      </c>
      <c r="L796" s="27"/>
      <c r="M796" s="136"/>
      <c r="T796" s="47"/>
      <c r="AT796" s="15" t="s">
        <v>135</v>
      </c>
      <c r="AU796" s="15" t="s">
        <v>74</v>
      </c>
    </row>
    <row r="797" spans="2:65" s="1" customFormat="1" ht="24.2" customHeight="1">
      <c r="B797" s="121"/>
      <c r="C797" s="122" t="s">
        <v>1510</v>
      </c>
      <c r="D797" s="122" t="s">
        <v>126</v>
      </c>
      <c r="E797" s="123" t="s">
        <v>1511</v>
      </c>
      <c r="F797" s="124" t="s">
        <v>1512</v>
      </c>
      <c r="G797" s="125" t="s">
        <v>252</v>
      </c>
      <c r="H797" s="126">
        <v>5</v>
      </c>
      <c r="I797" s="127">
        <v>193</v>
      </c>
      <c r="J797" s="127">
        <f>ROUND(I797*H797,2)</f>
        <v>965</v>
      </c>
      <c r="K797" s="124" t="s">
        <v>130</v>
      </c>
      <c r="L797" s="27"/>
      <c r="M797" s="128" t="s">
        <v>3</v>
      </c>
      <c r="N797" s="129" t="s">
        <v>36</v>
      </c>
      <c r="O797" s="130">
        <v>0.22</v>
      </c>
      <c r="P797" s="130">
        <f>O797*H797</f>
        <v>1.1000000000000001</v>
      </c>
      <c r="Q797" s="130">
        <v>5.4000000000000001E-4</v>
      </c>
      <c r="R797" s="130">
        <f>Q797*H797</f>
        <v>2.7000000000000001E-3</v>
      </c>
      <c r="S797" s="130">
        <v>0</v>
      </c>
      <c r="T797" s="131">
        <f>S797*H797</f>
        <v>0</v>
      </c>
      <c r="AR797" s="132" t="s">
        <v>131</v>
      </c>
      <c r="AT797" s="132" t="s">
        <v>126</v>
      </c>
      <c r="AU797" s="132" t="s">
        <v>74</v>
      </c>
      <c r="AY797" s="15" t="s">
        <v>124</v>
      </c>
      <c r="BE797" s="133">
        <f>IF(N797="základní",J797,0)</f>
        <v>965</v>
      </c>
      <c r="BF797" s="133">
        <f>IF(N797="snížená",J797,0)</f>
        <v>0</v>
      </c>
      <c r="BG797" s="133">
        <f>IF(N797="zákl. přenesená",J797,0)</f>
        <v>0</v>
      </c>
      <c r="BH797" s="133">
        <f>IF(N797="sníž. přenesená",J797,0)</f>
        <v>0</v>
      </c>
      <c r="BI797" s="133">
        <f>IF(N797="nulová",J797,0)</f>
        <v>0</v>
      </c>
      <c r="BJ797" s="15" t="s">
        <v>72</v>
      </c>
      <c r="BK797" s="133">
        <f>ROUND(I797*H797,2)</f>
        <v>965</v>
      </c>
      <c r="BL797" s="15" t="s">
        <v>131</v>
      </c>
      <c r="BM797" s="132" t="s">
        <v>1513</v>
      </c>
    </row>
    <row r="798" spans="2:65" s="1" customFormat="1" ht="19.5">
      <c r="B798" s="27"/>
      <c r="D798" s="134" t="s">
        <v>133</v>
      </c>
      <c r="F798" s="135" t="s">
        <v>1514</v>
      </c>
      <c r="L798" s="27"/>
      <c r="M798" s="136"/>
      <c r="T798" s="47"/>
      <c r="AT798" s="15" t="s">
        <v>133</v>
      </c>
      <c r="AU798" s="15" t="s">
        <v>74</v>
      </c>
    </row>
    <row r="799" spans="2:65" s="1" customFormat="1">
      <c r="B799" s="27"/>
      <c r="D799" s="137" t="s">
        <v>135</v>
      </c>
      <c r="F799" s="138" t="s">
        <v>1515</v>
      </c>
      <c r="L799" s="27"/>
      <c r="M799" s="136"/>
      <c r="T799" s="47"/>
      <c r="AT799" s="15" t="s">
        <v>135</v>
      </c>
      <c r="AU799" s="15" t="s">
        <v>74</v>
      </c>
    </row>
    <row r="800" spans="2:65" s="1" customFormat="1" ht="24.2" customHeight="1">
      <c r="B800" s="121"/>
      <c r="C800" s="122" t="s">
        <v>1516</v>
      </c>
      <c r="D800" s="122" t="s">
        <v>126</v>
      </c>
      <c r="E800" s="123" t="s">
        <v>1517</v>
      </c>
      <c r="F800" s="124" t="s">
        <v>1518</v>
      </c>
      <c r="G800" s="125" t="s">
        <v>252</v>
      </c>
      <c r="H800" s="126">
        <v>10</v>
      </c>
      <c r="I800" s="127">
        <v>136</v>
      </c>
      <c r="J800" s="127">
        <f>ROUND(I800*H800,2)</f>
        <v>1360</v>
      </c>
      <c r="K800" s="124" t="s">
        <v>130</v>
      </c>
      <c r="L800" s="27"/>
      <c r="M800" s="128" t="s">
        <v>3</v>
      </c>
      <c r="N800" s="129" t="s">
        <v>36</v>
      </c>
      <c r="O800" s="130">
        <v>0.10100000000000001</v>
      </c>
      <c r="P800" s="130">
        <f>O800*H800</f>
        <v>1.01</v>
      </c>
      <c r="Q800" s="130">
        <v>2.3000000000000001E-4</v>
      </c>
      <c r="R800" s="130">
        <f>Q800*H800</f>
        <v>2.3E-3</v>
      </c>
      <c r="S800" s="130">
        <v>0</v>
      </c>
      <c r="T800" s="131">
        <f>S800*H800</f>
        <v>0</v>
      </c>
      <c r="AR800" s="132" t="s">
        <v>131</v>
      </c>
      <c r="AT800" s="132" t="s">
        <v>126</v>
      </c>
      <c r="AU800" s="132" t="s">
        <v>74</v>
      </c>
      <c r="AY800" s="15" t="s">
        <v>124</v>
      </c>
      <c r="BE800" s="133">
        <f>IF(N800="základní",J800,0)</f>
        <v>1360</v>
      </c>
      <c r="BF800" s="133">
        <f>IF(N800="snížená",J800,0)</f>
        <v>0</v>
      </c>
      <c r="BG800" s="133">
        <f>IF(N800="zákl. přenesená",J800,0)</f>
        <v>0</v>
      </c>
      <c r="BH800" s="133">
        <f>IF(N800="sníž. přenesená",J800,0)</f>
        <v>0</v>
      </c>
      <c r="BI800" s="133">
        <f>IF(N800="nulová",J800,0)</f>
        <v>0</v>
      </c>
      <c r="BJ800" s="15" t="s">
        <v>72</v>
      </c>
      <c r="BK800" s="133">
        <f>ROUND(I800*H800,2)</f>
        <v>1360</v>
      </c>
      <c r="BL800" s="15" t="s">
        <v>131</v>
      </c>
      <c r="BM800" s="132" t="s">
        <v>1519</v>
      </c>
    </row>
    <row r="801" spans="2:65" s="1" customFormat="1" ht="19.5">
      <c r="B801" s="27"/>
      <c r="D801" s="134" t="s">
        <v>133</v>
      </c>
      <c r="F801" s="135" t="s">
        <v>1520</v>
      </c>
      <c r="L801" s="27"/>
      <c r="M801" s="136"/>
      <c r="T801" s="47"/>
      <c r="AT801" s="15" t="s">
        <v>133</v>
      </c>
      <c r="AU801" s="15" t="s">
        <v>74</v>
      </c>
    </row>
    <row r="802" spans="2:65" s="1" customFormat="1">
      <c r="B802" s="27"/>
      <c r="D802" s="137" t="s">
        <v>135</v>
      </c>
      <c r="F802" s="138" t="s">
        <v>1521</v>
      </c>
      <c r="L802" s="27"/>
      <c r="M802" s="136"/>
      <c r="T802" s="47"/>
      <c r="AT802" s="15" t="s">
        <v>135</v>
      </c>
      <c r="AU802" s="15" t="s">
        <v>74</v>
      </c>
    </row>
    <row r="803" spans="2:65" s="1" customFormat="1" ht="24.2" customHeight="1">
      <c r="B803" s="121"/>
      <c r="C803" s="122" t="s">
        <v>1522</v>
      </c>
      <c r="D803" s="122" t="s">
        <v>126</v>
      </c>
      <c r="E803" s="123" t="s">
        <v>1523</v>
      </c>
      <c r="F803" s="124" t="s">
        <v>1524</v>
      </c>
      <c r="G803" s="125" t="s">
        <v>252</v>
      </c>
      <c r="H803" s="126">
        <v>5</v>
      </c>
      <c r="I803" s="127">
        <v>58.1</v>
      </c>
      <c r="J803" s="127">
        <f>ROUND(I803*H803,2)</f>
        <v>290.5</v>
      </c>
      <c r="K803" s="124" t="s">
        <v>130</v>
      </c>
      <c r="L803" s="27"/>
      <c r="M803" s="128" t="s">
        <v>3</v>
      </c>
      <c r="N803" s="129" t="s">
        <v>36</v>
      </c>
      <c r="O803" s="130">
        <v>0.1</v>
      </c>
      <c r="P803" s="130">
        <f>O803*H803</f>
        <v>0.5</v>
      </c>
      <c r="Q803" s="130">
        <v>0</v>
      </c>
      <c r="R803" s="130">
        <f>Q803*H803</f>
        <v>0</v>
      </c>
      <c r="S803" s="130">
        <v>0</v>
      </c>
      <c r="T803" s="131">
        <f>S803*H803</f>
        <v>0</v>
      </c>
      <c r="AR803" s="132" t="s">
        <v>131</v>
      </c>
      <c r="AT803" s="132" t="s">
        <v>126</v>
      </c>
      <c r="AU803" s="132" t="s">
        <v>74</v>
      </c>
      <c r="AY803" s="15" t="s">
        <v>124</v>
      </c>
      <c r="BE803" s="133">
        <f>IF(N803="základní",J803,0)</f>
        <v>290.5</v>
      </c>
      <c r="BF803" s="133">
        <f>IF(N803="snížená",J803,0)</f>
        <v>0</v>
      </c>
      <c r="BG803" s="133">
        <f>IF(N803="zákl. přenesená",J803,0)</f>
        <v>0</v>
      </c>
      <c r="BH803" s="133">
        <f>IF(N803="sníž. přenesená",J803,0)</f>
        <v>0</v>
      </c>
      <c r="BI803" s="133">
        <f>IF(N803="nulová",J803,0)</f>
        <v>0</v>
      </c>
      <c r="BJ803" s="15" t="s">
        <v>72</v>
      </c>
      <c r="BK803" s="133">
        <f>ROUND(I803*H803,2)</f>
        <v>290.5</v>
      </c>
      <c r="BL803" s="15" t="s">
        <v>131</v>
      </c>
      <c r="BM803" s="132" t="s">
        <v>1525</v>
      </c>
    </row>
    <row r="804" spans="2:65" s="1" customFormat="1" ht="19.5">
      <c r="B804" s="27"/>
      <c r="D804" s="134" t="s">
        <v>133</v>
      </c>
      <c r="F804" s="135" t="s">
        <v>1526</v>
      </c>
      <c r="L804" s="27"/>
      <c r="M804" s="136"/>
      <c r="T804" s="47"/>
      <c r="AT804" s="15" t="s">
        <v>133</v>
      </c>
      <c r="AU804" s="15" t="s">
        <v>74</v>
      </c>
    </row>
    <row r="805" spans="2:65" s="1" customFormat="1">
      <c r="B805" s="27"/>
      <c r="D805" s="137" t="s">
        <v>135</v>
      </c>
      <c r="F805" s="138" t="s">
        <v>1527</v>
      </c>
      <c r="L805" s="27"/>
      <c r="M805" s="136"/>
      <c r="T805" s="47"/>
      <c r="AT805" s="15" t="s">
        <v>135</v>
      </c>
      <c r="AU805" s="15" t="s">
        <v>74</v>
      </c>
    </row>
    <row r="806" spans="2:65" s="11" customFormat="1" ht="22.9" customHeight="1">
      <c r="B806" s="110"/>
      <c r="D806" s="111" t="s">
        <v>64</v>
      </c>
      <c r="E806" s="119" t="s">
        <v>178</v>
      </c>
      <c r="F806" s="119" t="s">
        <v>1528</v>
      </c>
      <c r="J806" s="120">
        <f>BK806</f>
        <v>5245230.92</v>
      </c>
      <c r="L806" s="110"/>
      <c r="M806" s="114"/>
      <c r="P806" s="115">
        <f>SUM(P807:P1405)</f>
        <v>6401.74</v>
      </c>
      <c r="R806" s="115">
        <f>SUM(R807:R1405)</f>
        <v>114.78960500000001</v>
      </c>
      <c r="T806" s="116">
        <f>SUM(T807:T1405)</f>
        <v>339.91523999999998</v>
      </c>
      <c r="AR806" s="111" t="s">
        <v>72</v>
      </c>
      <c r="AT806" s="117" t="s">
        <v>64</v>
      </c>
      <c r="AU806" s="117" t="s">
        <v>72</v>
      </c>
      <c r="AY806" s="111" t="s">
        <v>124</v>
      </c>
      <c r="BK806" s="118">
        <f>SUM(BK807:BK1405)</f>
        <v>5245230.92</v>
      </c>
    </row>
    <row r="807" spans="2:65" s="1" customFormat="1" ht="16.5" customHeight="1">
      <c r="B807" s="121"/>
      <c r="C807" s="122" t="s">
        <v>1529</v>
      </c>
      <c r="D807" s="122" t="s">
        <v>126</v>
      </c>
      <c r="E807" s="123" t="s">
        <v>1530</v>
      </c>
      <c r="F807" s="124" t="s">
        <v>1531</v>
      </c>
      <c r="G807" s="125" t="s">
        <v>252</v>
      </c>
      <c r="H807" s="126">
        <v>40</v>
      </c>
      <c r="I807" s="127">
        <v>2080</v>
      </c>
      <c r="J807" s="127">
        <f>ROUND(I807*H807,2)</f>
        <v>83200</v>
      </c>
      <c r="K807" s="124" t="s">
        <v>130</v>
      </c>
      <c r="L807" s="27"/>
      <c r="M807" s="128" t="s">
        <v>3</v>
      </c>
      <c r="N807" s="129" t="s">
        <v>36</v>
      </c>
      <c r="O807" s="130">
        <v>3.2549999999999999</v>
      </c>
      <c r="P807" s="130">
        <f>O807*H807</f>
        <v>130.19999999999999</v>
      </c>
      <c r="Q807" s="130">
        <v>1.17E-3</v>
      </c>
      <c r="R807" s="130">
        <f>Q807*H807</f>
        <v>4.6800000000000001E-2</v>
      </c>
      <c r="S807" s="130">
        <v>0</v>
      </c>
      <c r="T807" s="131">
        <f>S807*H807</f>
        <v>0</v>
      </c>
      <c r="AR807" s="132" t="s">
        <v>131</v>
      </c>
      <c r="AT807" s="132" t="s">
        <v>126</v>
      </c>
      <c r="AU807" s="132" t="s">
        <v>74</v>
      </c>
      <c r="AY807" s="15" t="s">
        <v>124</v>
      </c>
      <c r="BE807" s="133">
        <f>IF(N807="základní",J807,0)</f>
        <v>83200</v>
      </c>
      <c r="BF807" s="133">
        <f>IF(N807="snížená",J807,0)</f>
        <v>0</v>
      </c>
      <c r="BG807" s="133">
        <f>IF(N807="zákl. přenesená",J807,0)</f>
        <v>0</v>
      </c>
      <c r="BH807" s="133">
        <f>IF(N807="sníž. přenesená",J807,0)</f>
        <v>0</v>
      </c>
      <c r="BI807" s="133">
        <f>IF(N807="nulová",J807,0)</f>
        <v>0</v>
      </c>
      <c r="BJ807" s="15" t="s">
        <v>72</v>
      </c>
      <c r="BK807" s="133">
        <f>ROUND(I807*H807,2)</f>
        <v>83200</v>
      </c>
      <c r="BL807" s="15" t="s">
        <v>131</v>
      </c>
      <c r="BM807" s="132" t="s">
        <v>1532</v>
      </c>
    </row>
    <row r="808" spans="2:65" s="1" customFormat="1">
      <c r="B808" s="27"/>
      <c r="D808" s="134" t="s">
        <v>133</v>
      </c>
      <c r="F808" s="135" t="s">
        <v>1533</v>
      </c>
      <c r="L808" s="27"/>
      <c r="M808" s="136"/>
      <c r="T808" s="47"/>
      <c r="AT808" s="15" t="s">
        <v>133</v>
      </c>
      <c r="AU808" s="15" t="s">
        <v>74</v>
      </c>
    </row>
    <row r="809" spans="2:65" s="1" customFormat="1">
      <c r="B809" s="27"/>
      <c r="D809" s="137" t="s">
        <v>135</v>
      </c>
      <c r="F809" s="138" t="s">
        <v>1534</v>
      </c>
      <c r="L809" s="27"/>
      <c r="M809" s="136"/>
      <c r="T809" s="47"/>
      <c r="AT809" s="15" t="s">
        <v>135</v>
      </c>
      <c r="AU809" s="15" t="s">
        <v>74</v>
      </c>
    </row>
    <row r="810" spans="2:65" s="1" customFormat="1" ht="16.5" customHeight="1">
      <c r="B810" s="121"/>
      <c r="C810" s="122" t="s">
        <v>1535</v>
      </c>
      <c r="D810" s="122" t="s">
        <v>126</v>
      </c>
      <c r="E810" s="123" t="s">
        <v>1536</v>
      </c>
      <c r="F810" s="124" t="s">
        <v>1537</v>
      </c>
      <c r="G810" s="125" t="s">
        <v>252</v>
      </c>
      <c r="H810" s="126">
        <v>40</v>
      </c>
      <c r="I810" s="127">
        <v>1470</v>
      </c>
      <c r="J810" s="127">
        <f>ROUND(I810*H810,2)</f>
        <v>58800</v>
      </c>
      <c r="K810" s="124" t="s">
        <v>130</v>
      </c>
      <c r="L810" s="27"/>
      <c r="M810" s="128" t="s">
        <v>3</v>
      </c>
      <c r="N810" s="129" t="s">
        <v>36</v>
      </c>
      <c r="O810" s="130">
        <v>1.327</v>
      </c>
      <c r="P810" s="130">
        <f>O810*H810</f>
        <v>53.08</v>
      </c>
      <c r="Q810" s="130">
        <v>5.8E-4</v>
      </c>
      <c r="R810" s="130">
        <f>Q810*H810</f>
        <v>2.3199999999999998E-2</v>
      </c>
      <c r="S810" s="130">
        <v>0</v>
      </c>
      <c r="T810" s="131">
        <f>S810*H810</f>
        <v>0</v>
      </c>
      <c r="AR810" s="132" t="s">
        <v>131</v>
      </c>
      <c r="AT810" s="132" t="s">
        <v>126</v>
      </c>
      <c r="AU810" s="132" t="s">
        <v>74</v>
      </c>
      <c r="AY810" s="15" t="s">
        <v>124</v>
      </c>
      <c r="BE810" s="133">
        <f>IF(N810="základní",J810,0)</f>
        <v>58800</v>
      </c>
      <c r="BF810" s="133">
        <f>IF(N810="snížená",J810,0)</f>
        <v>0</v>
      </c>
      <c r="BG810" s="133">
        <f>IF(N810="zákl. přenesená",J810,0)</f>
        <v>0</v>
      </c>
      <c r="BH810" s="133">
        <f>IF(N810="sníž. přenesená",J810,0)</f>
        <v>0</v>
      </c>
      <c r="BI810" s="133">
        <f>IF(N810="nulová",J810,0)</f>
        <v>0</v>
      </c>
      <c r="BJ810" s="15" t="s">
        <v>72</v>
      </c>
      <c r="BK810" s="133">
        <f>ROUND(I810*H810,2)</f>
        <v>58800</v>
      </c>
      <c r="BL810" s="15" t="s">
        <v>131</v>
      </c>
      <c r="BM810" s="132" t="s">
        <v>1538</v>
      </c>
    </row>
    <row r="811" spans="2:65" s="1" customFormat="1">
      <c r="B811" s="27"/>
      <c r="D811" s="134" t="s">
        <v>133</v>
      </c>
      <c r="F811" s="135" t="s">
        <v>1539</v>
      </c>
      <c r="L811" s="27"/>
      <c r="M811" s="136"/>
      <c r="T811" s="47"/>
      <c r="AT811" s="15" t="s">
        <v>133</v>
      </c>
      <c r="AU811" s="15" t="s">
        <v>74</v>
      </c>
    </row>
    <row r="812" spans="2:65" s="1" customFormat="1">
      <c r="B812" s="27"/>
      <c r="D812" s="137" t="s">
        <v>135</v>
      </c>
      <c r="F812" s="138" t="s">
        <v>1540</v>
      </c>
      <c r="L812" s="27"/>
      <c r="M812" s="136"/>
      <c r="T812" s="47"/>
      <c r="AT812" s="15" t="s">
        <v>135</v>
      </c>
      <c r="AU812" s="15" t="s">
        <v>74</v>
      </c>
    </row>
    <row r="813" spans="2:65" s="1" customFormat="1" ht="21.75" customHeight="1">
      <c r="B813" s="121"/>
      <c r="C813" s="139" t="s">
        <v>1541</v>
      </c>
      <c r="D813" s="139" t="s">
        <v>343</v>
      </c>
      <c r="E813" s="140" t="s">
        <v>1542</v>
      </c>
      <c r="F813" s="141" t="s">
        <v>1543</v>
      </c>
      <c r="G813" s="142" t="s">
        <v>346</v>
      </c>
      <c r="H813" s="143">
        <v>0.4</v>
      </c>
      <c r="I813" s="144">
        <v>34400</v>
      </c>
      <c r="J813" s="144">
        <f>ROUND(I813*H813,2)</f>
        <v>13760</v>
      </c>
      <c r="K813" s="141" t="s">
        <v>130</v>
      </c>
      <c r="L813" s="145"/>
      <c r="M813" s="146" t="s">
        <v>3</v>
      </c>
      <c r="N813" s="147" t="s">
        <v>36</v>
      </c>
      <c r="O813" s="130">
        <v>0</v>
      </c>
      <c r="P813" s="130">
        <f>O813*H813</f>
        <v>0</v>
      </c>
      <c r="Q813" s="130">
        <v>1</v>
      </c>
      <c r="R813" s="130">
        <f>Q813*H813</f>
        <v>0.4</v>
      </c>
      <c r="S813" s="130">
        <v>0</v>
      </c>
      <c r="T813" s="131">
        <f>S813*H813</f>
        <v>0</v>
      </c>
      <c r="AR813" s="132" t="s">
        <v>172</v>
      </c>
      <c r="AT813" s="132" t="s">
        <v>343</v>
      </c>
      <c r="AU813" s="132" t="s">
        <v>74</v>
      </c>
      <c r="AY813" s="15" t="s">
        <v>124</v>
      </c>
      <c r="BE813" s="133">
        <f>IF(N813="základní",J813,0)</f>
        <v>13760</v>
      </c>
      <c r="BF813" s="133">
        <f>IF(N813="snížená",J813,0)</f>
        <v>0</v>
      </c>
      <c r="BG813" s="133">
        <f>IF(N813="zákl. přenesená",J813,0)</f>
        <v>0</v>
      </c>
      <c r="BH813" s="133">
        <f>IF(N813="sníž. přenesená",J813,0)</f>
        <v>0</v>
      </c>
      <c r="BI813" s="133">
        <f>IF(N813="nulová",J813,0)</f>
        <v>0</v>
      </c>
      <c r="BJ813" s="15" t="s">
        <v>72</v>
      </c>
      <c r="BK813" s="133">
        <f>ROUND(I813*H813,2)</f>
        <v>13760</v>
      </c>
      <c r="BL813" s="15" t="s">
        <v>131</v>
      </c>
      <c r="BM813" s="132" t="s">
        <v>1544</v>
      </c>
    </row>
    <row r="814" spans="2:65" s="1" customFormat="1">
      <c r="B814" s="27"/>
      <c r="D814" s="134" t="s">
        <v>133</v>
      </c>
      <c r="F814" s="135" t="s">
        <v>1543</v>
      </c>
      <c r="L814" s="27"/>
      <c r="M814" s="136"/>
      <c r="T814" s="47"/>
      <c r="AT814" s="15" t="s">
        <v>133</v>
      </c>
      <c r="AU814" s="15" t="s">
        <v>74</v>
      </c>
    </row>
    <row r="815" spans="2:65" s="1" customFormat="1" ht="24.2" customHeight="1">
      <c r="B815" s="121"/>
      <c r="C815" s="139" t="s">
        <v>1545</v>
      </c>
      <c r="D815" s="139" t="s">
        <v>343</v>
      </c>
      <c r="E815" s="140" t="s">
        <v>1546</v>
      </c>
      <c r="F815" s="141" t="s">
        <v>1547</v>
      </c>
      <c r="G815" s="142" t="s">
        <v>346</v>
      </c>
      <c r="H815" s="143">
        <v>0.05</v>
      </c>
      <c r="I815" s="144">
        <v>35100</v>
      </c>
      <c r="J815" s="144">
        <f>ROUND(I815*H815,2)</f>
        <v>1755</v>
      </c>
      <c r="K815" s="141" t="s">
        <v>130</v>
      </c>
      <c r="L815" s="145"/>
      <c r="M815" s="146" t="s">
        <v>3</v>
      </c>
      <c r="N815" s="147" t="s">
        <v>36</v>
      </c>
      <c r="O815" s="130">
        <v>0</v>
      </c>
      <c r="P815" s="130">
        <f>O815*H815</f>
        <v>0</v>
      </c>
      <c r="Q815" s="130">
        <v>1</v>
      </c>
      <c r="R815" s="130">
        <f>Q815*H815</f>
        <v>0.05</v>
      </c>
      <c r="S815" s="130">
        <v>0</v>
      </c>
      <c r="T815" s="131">
        <f>S815*H815</f>
        <v>0</v>
      </c>
      <c r="AR815" s="132" t="s">
        <v>172</v>
      </c>
      <c r="AT815" s="132" t="s">
        <v>343</v>
      </c>
      <c r="AU815" s="132" t="s">
        <v>74</v>
      </c>
      <c r="AY815" s="15" t="s">
        <v>124</v>
      </c>
      <c r="BE815" s="133">
        <f>IF(N815="základní",J815,0)</f>
        <v>1755</v>
      </c>
      <c r="BF815" s="133">
        <f>IF(N815="snížená",J815,0)</f>
        <v>0</v>
      </c>
      <c r="BG815" s="133">
        <f>IF(N815="zákl. přenesená",J815,0)</f>
        <v>0</v>
      </c>
      <c r="BH815" s="133">
        <f>IF(N815="sníž. přenesená",J815,0)</f>
        <v>0</v>
      </c>
      <c r="BI815" s="133">
        <f>IF(N815="nulová",J815,0)</f>
        <v>0</v>
      </c>
      <c r="BJ815" s="15" t="s">
        <v>72</v>
      </c>
      <c r="BK815" s="133">
        <f>ROUND(I815*H815,2)</f>
        <v>1755</v>
      </c>
      <c r="BL815" s="15" t="s">
        <v>131</v>
      </c>
      <c r="BM815" s="132" t="s">
        <v>1548</v>
      </c>
    </row>
    <row r="816" spans="2:65" s="1" customFormat="1">
      <c r="B816" s="27"/>
      <c r="D816" s="134" t="s">
        <v>133</v>
      </c>
      <c r="F816" s="135" t="s">
        <v>1547</v>
      </c>
      <c r="L816" s="27"/>
      <c r="M816" s="136"/>
      <c r="T816" s="47"/>
      <c r="AT816" s="15" t="s">
        <v>133</v>
      </c>
      <c r="AU816" s="15" t="s">
        <v>74</v>
      </c>
    </row>
    <row r="817" spans="2:65" s="1" customFormat="1" ht="24.2" customHeight="1">
      <c r="B817" s="121"/>
      <c r="C817" s="139" t="s">
        <v>1549</v>
      </c>
      <c r="D817" s="139" t="s">
        <v>343</v>
      </c>
      <c r="E817" s="140" t="s">
        <v>1550</v>
      </c>
      <c r="F817" s="141" t="s">
        <v>1551</v>
      </c>
      <c r="G817" s="142" t="s">
        <v>346</v>
      </c>
      <c r="H817" s="143">
        <v>0.15</v>
      </c>
      <c r="I817" s="144">
        <v>34300</v>
      </c>
      <c r="J817" s="144">
        <f>ROUND(I817*H817,2)</f>
        <v>5145</v>
      </c>
      <c r="K817" s="141" t="s">
        <v>130</v>
      </c>
      <c r="L817" s="145"/>
      <c r="M817" s="146" t="s">
        <v>3</v>
      </c>
      <c r="N817" s="147" t="s">
        <v>36</v>
      </c>
      <c r="O817" s="130">
        <v>0</v>
      </c>
      <c r="P817" s="130">
        <f>O817*H817</f>
        <v>0</v>
      </c>
      <c r="Q817" s="130">
        <v>1</v>
      </c>
      <c r="R817" s="130">
        <f>Q817*H817</f>
        <v>0.15</v>
      </c>
      <c r="S817" s="130">
        <v>0</v>
      </c>
      <c r="T817" s="131">
        <f>S817*H817</f>
        <v>0</v>
      </c>
      <c r="AR817" s="132" t="s">
        <v>172</v>
      </c>
      <c r="AT817" s="132" t="s">
        <v>343</v>
      </c>
      <c r="AU817" s="132" t="s">
        <v>74</v>
      </c>
      <c r="AY817" s="15" t="s">
        <v>124</v>
      </c>
      <c r="BE817" s="133">
        <f>IF(N817="základní",J817,0)</f>
        <v>5145</v>
      </c>
      <c r="BF817" s="133">
        <f>IF(N817="snížená",J817,0)</f>
        <v>0</v>
      </c>
      <c r="BG817" s="133">
        <f>IF(N817="zákl. přenesená",J817,0)</f>
        <v>0</v>
      </c>
      <c r="BH817" s="133">
        <f>IF(N817="sníž. přenesená",J817,0)</f>
        <v>0</v>
      </c>
      <c r="BI817" s="133">
        <f>IF(N817="nulová",J817,0)</f>
        <v>0</v>
      </c>
      <c r="BJ817" s="15" t="s">
        <v>72</v>
      </c>
      <c r="BK817" s="133">
        <f>ROUND(I817*H817,2)</f>
        <v>5145</v>
      </c>
      <c r="BL817" s="15" t="s">
        <v>131</v>
      </c>
      <c r="BM817" s="132" t="s">
        <v>1552</v>
      </c>
    </row>
    <row r="818" spans="2:65" s="1" customFormat="1">
      <c r="B818" s="27"/>
      <c r="D818" s="134" t="s">
        <v>133</v>
      </c>
      <c r="F818" s="135" t="s">
        <v>1551</v>
      </c>
      <c r="L818" s="27"/>
      <c r="M818" s="136"/>
      <c r="T818" s="47"/>
      <c r="AT818" s="15" t="s">
        <v>133</v>
      </c>
      <c r="AU818" s="15" t="s">
        <v>74</v>
      </c>
    </row>
    <row r="819" spans="2:65" s="1" customFormat="1" ht="24.2" customHeight="1">
      <c r="B819" s="121"/>
      <c r="C819" s="139" t="s">
        <v>1553</v>
      </c>
      <c r="D819" s="139" t="s">
        <v>343</v>
      </c>
      <c r="E819" s="140" t="s">
        <v>1554</v>
      </c>
      <c r="F819" s="141" t="s">
        <v>1555</v>
      </c>
      <c r="G819" s="142" t="s">
        <v>346</v>
      </c>
      <c r="H819" s="143">
        <v>0.3</v>
      </c>
      <c r="I819" s="144">
        <v>34200</v>
      </c>
      <c r="J819" s="144">
        <f>ROUND(I819*H819,2)</f>
        <v>10260</v>
      </c>
      <c r="K819" s="141" t="s">
        <v>130</v>
      </c>
      <c r="L819" s="145"/>
      <c r="M819" s="146" t="s">
        <v>3</v>
      </c>
      <c r="N819" s="147" t="s">
        <v>36</v>
      </c>
      <c r="O819" s="130">
        <v>0</v>
      </c>
      <c r="P819" s="130">
        <f>O819*H819</f>
        <v>0</v>
      </c>
      <c r="Q819" s="130">
        <v>1</v>
      </c>
      <c r="R819" s="130">
        <f>Q819*H819</f>
        <v>0.3</v>
      </c>
      <c r="S819" s="130">
        <v>0</v>
      </c>
      <c r="T819" s="131">
        <f>S819*H819</f>
        <v>0</v>
      </c>
      <c r="AR819" s="132" t="s">
        <v>172</v>
      </c>
      <c r="AT819" s="132" t="s">
        <v>343</v>
      </c>
      <c r="AU819" s="132" t="s">
        <v>74</v>
      </c>
      <c r="AY819" s="15" t="s">
        <v>124</v>
      </c>
      <c r="BE819" s="133">
        <f>IF(N819="základní",J819,0)</f>
        <v>10260</v>
      </c>
      <c r="BF819" s="133">
        <f>IF(N819="snížená",J819,0)</f>
        <v>0</v>
      </c>
      <c r="BG819" s="133">
        <f>IF(N819="zákl. přenesená",J819,0)</f>
        <v>0</v>
      </c>
      <c r="BH819" s="133">
        <f>IF(N819="sníž. přenesená",J819,0)</f>
        <v>0</v>
      </c>
      <c r="BI819" s="133">
        <f>IF(N819="nulová",J819,0)</f>
        <v>0</v>
      </c>
      <c r="BJ819" s="15" t="s">
        <v>72</v>
      </c>
      <c r="BK819" s="133">
        <f>ROUND(I819*H819,2)</f>
        <v>10260</v>
      </c>
      <c r="BL819" s="15" t="s">
        <v>131</v>
      </c>
      <c r="BM819" s="132" t="s">
        <v>1556</v>
      </c>
    </row>
    <row r="820" spans="2:65" s="1" customFormat="1">
      <c r="B820" s="27"/>
      <c r="D820" s="134" t="s">
        <v>133</v>
      </c>
      <c r="F820" s="135" t="s">
        <v>1555</v>
      </c>
      <c r="L820" s="27"/>
      <c r="M820" s="136"/>
      <c r="T820" s="47"/>
      <c r="AT820" s="15" t="s">
        <v>133</v>
      </c>
      <c r="AU820" s="15" t="s">
        <v>74</v>
      </c>
    </row>
    <row r="821" spans="2:65" s="1" customFormat="1" ht="24.2" customHeight="1">
      <c r="B821" s="121"/>
      <c r="C821" s="139" t="s">
        <v>1557</v>
      </c>
      <c r="D821" s="139" t="s">
        <v>343</v>
      </c>
      <c r="E821" s="140" t="s">
        <v>1558</v>
      </c>
      <c r="F821" s="141" t="s">
        <v>1559</v>
      </c>
      <c r="G821" s="142" t="s">
        <v>346</v>
      </c>
      <c r="H821" s="143">
        <v>0.2</v>
      </c>
      <c r="I821" s="144">
        <v>33200</v>
      </c>
      <c r="J821" s="144">
        <f>ROUND(I821*H821,2)</f>
        <v>6640</v>
      </c>
      <c r="K821" s="141" t="s">
        <v>130</v>
      </c>
      <c r="L821" s="145"/>
      <c r="M821" s="146" t="s">
        <v>3</v>
      </c>
      <c r="N821" s="147" t="s">
        <v>36</v>
      </c>
      <c r="O821" s="130">
        <v>0</v>
      </c>
      <c r="P821" s="130">
        <f>O821*H821</f>
        <v>0</v>
      </c>
      <c r="Q821" s="130">
        <v>1</v>
      </c>
      <c r="R821" s="130">
        <f>Q821*H821</f>
        <v>0.2</v>
      </c>
      <c r="S821" s="130">
        <v>0</v>
      </c>
      <c r="T821" s="131">
        <f>S821*H821</f>
        <v>0</v>
      </c>
      <c r="AR821" s="132" t="s">
        <v>172</v>
      </c>
      <c r="AT821" s="132" t="s">
        <v>343</v>
      </c>
      <c r="AU821" s="132" t="s">
        <v>74</v>
      </c>
      <c r="AY821" s="15" t="s">
        <v>124</v>
      </c>
      <c r="BE821" s="133">
        <f>IF(N821="základní",J821,0)</f>
        <v>6640</v>
      </c>
      <c r="BF821" s="133">
        <f>IF(N821="snížená",J821,0)</f>
        <v>0</v>
      </c>
      <c r="BG821" s="133">
        <f>IF(N821="zákl. přenesená",J821,0)</f>
        <v>0</v>
      </c>
      <c r="BH821" s="133">
        <f>IF(N821="sníž. přenesená",J821,0)</f>
        <v>0</v>
      </c>
      <c r="BI821" s="133">
        <f>IF(N821="nulová",J821,0)</f>
        <v>0</v>
      </c>
      <c r="BJ821" s="15" t="s">
        <v>72</v>
      </c>
      <c r="BK821" s="133">
        <f>ROUND(I821*H821,2)</f>
        <v>6640</v>
      </c>
      <c r="BL821" s="15" t="s">
        <v>131</v>
      </c>
      <c r="BM821" s="132" t="s">
        <v>1560</v>
      </c>
    </row>
    <row r="822" spans="2:65" s="1" customFormat="1">
      <c r="B822" s="27"/>
      <c r="D822" s="134" t="s">
        <v>133</v>
      </c>
      <c r="F822" s="135" t="s">
        <v>1559</v>
      </c>
      <c r="L822" s="27"/>
      <c r="M822" s="136"/>
      <c r="T822" s="47"/>
      <c r="AT822" s="15" t="s">
        <v>133</v>
      </c>
      <c r="AU822" s="15" t="s">
        <v>74</v>
      </c>
    </row>
    <row r="823" spans="2:65" s="1" customFormat="1" ht="24.2" customHeight="1">
      <c r="B823" s="121"/>
      <c r="C823" s="139" t="s">
        <v>1561</v>
      </c>
      <c r="D823" s="139" t="s">
        <v>343</v>
      </c>
      <c r="E823" s="140" t="s">
        <v>1562</v>
      </c>
      <c r="F823" s="141" t="s">
        <v>1563</v>
      </c>
      <c r="G823" s="142" t="s">
        <v>346</v>
      </c>
      <c r="H823" s="143">
        <v>0.15</v>
      </c>
      <c r="I823" s="144">
        <v>33800</v>
      </c>
      <c r="J823" s="144">
        <f>ROUND(I823*H823,2)</f>
        <v>5070</v>
      </c>
      <c r="K823" s="141" t="s">
        <v>130</v>
      </c>
      <c r="L823" s="145"/>
      <c r="M823" s="146" t="s">
        <v>3</v>
      </c>
      <c r="N823" s="147" t="s">
        <v>36</v>
      </c>
      <c r="O823" s="130">
        <v>0</v>
      </c>
      <c r="P823" s="130">
        <f>O823*H823</f>
        <v>0</v>
      </c>
      <c r="Q823" s="130">
        <v>1</v>
      </c>
      <c r="R823" s="130">
        <f>Q823*H823</f>
        <v>0.15</v>
      </c>
      <c r="S823" s="130">
        <v>0</v>
      </c>
      <c r="T823" s="131">
        <f>S823*H823</f>
        <v>0</v>
      </c>
      <c r="AR823" s="132" t="s">
        <v>172</v>
      </c>
      <c r="AT823" s="132" t="s">
        <v>343</v>
      </c>
      <c r="AU823" s="132" t="s">
        <v>74</v>
      </c>
      <c r="AY823" s="15" t="s">
        <v>124</v>
      </c>
      <c r="BE823" s="133">
        <f>IF(N823="základní",J823,0)</f>
        <v>5070</v>
      </c>
      <c r="BF823" s="133">
        <f>IF(N823="snížená",J823,0)</f>
        <v>0</v>
      </c>
      <c r="BG823" s="133">
        <f>IF(N823="zákl. přenesená",J823,0)</f>
        <v>0</v>
      </c>
      <c r="BH823" s="133">
        <f>IF(N823="sníž. přenesená",J823,0)</f>
        <v>0</v>
      </c>
      <c r="BI823" s="133">
        <f>IF(N823="nulová",J823,0)</f>
        <v>0</v>
      </c>
      <c r="BJ823" s="15" t="s">
        <v>72</v>
      </c>
      <c r="BK823" s="133">
        <f>ROUND(I823*H823,2)</f>
        <v>5070</v>
      </c>
      <c r="BL823" s="15" t="s">
        <v>131</v>
      </c>
      <c r="BM823" s="132" t="s">
        <v>1564</v>
      </c>
    </row>
    <row r="824" spans="2:65" s="1" customFormat="1">
      <c r="B824" s="27"/>
      <c r="D824" s="134" t="s">
        <v>133</v>
      </c>
      <c r="F824" s="135" t="s">
        <v>1563</v>
      </c>
      <c r="L824" s="27"/>
      <c r="M824" s="136"/>
      <c r="T824" s="47"/>
      <c r="AT824" s="15" t="s">
        <v>133</v>
      </c>
      <c r="AU824" s="15" t="s">
        <v>74</v>
      </c>
    </row>
    <row r="825" spans="2:65" s="1" customFormat="1" ht="24.2" customHeight="1">
      <c r="B825" s="121"/>
      <c r="C825" s="139" t="s">
        <v>1565</v>
      </c>
      <c r="D825" s="139" t="s">
        <v>343</v>
      </c>
      <c r="E825" s="140" t="s">
        <v>1566</v>
      </c>
      <c r="F825" s="141" t="s">
        <v>1567</v>
      </c>
      <c r="G825" s="142" t="s">
        <v>346</v>
      </c>
      <c r="H825" s="143">
        <v>3</v>
      </c>
      <c r="I825" s="144">
        <v>33700</v>
      </c>
      <c r="J825" s="144">
        <f>ROUND(I825*H825,2)</f>
        <v>101100</v>
      </c>
      <c r="K825" s="141" t="s">
        <v>130</v>
      </c>
      <c r="L825" s="145"/>
      <c r="M825" s="146" t="s">
        <v>3</v>
      </c>
      <c r="N825" s="147" t="s">
        <v>36</v>
      </c>
      <c r="O825" s="130">
        <v>0</v>
      </c>
      <c r="P825" s="130">
        <f>O825*H825</f>
        <v>0</v>
      </c>
      <c r="Q825" s="130">
        <v>1</v>
      </c>
      <c r="R825" s="130">
        <f>Q825*H825</f>
        <v>3</v>
      </c>
      <c r="S825" s="130">
        <v>0</v>
      </c>
      <c r="T825" s="131">
        <f>S825*H825</f>
        <v>0</v>
      </c>
      <c r="AR825" s="132" t="s">
        <v>172</v>
      </c>
      <c r="AT825" s="132" t="s">
        <v>343</v>
      </c>
      <c r="AU825" s="132" t="s">
        <v>74</v>
      </c>
      <c r="AY825" s="15" t="s">
        <v>124</v>
      </c>
      <c r="BE825" s="133">
        <f>IF(N825="základní",J825,0)</f>
        <v>101100</v>
      </c>
      <c r="BF825" s="133">
        <f>IF(N825="snížená",J825,0)</f>
        <v>0</v>
      </c>
      <c r="BG825" s="133">
        <f>IF(N825="zákl. přenesená",J825,0)</f>
        <v>0</v>
      </c>
      <c r="BH825" s="133">
        <f>IF(N825="sníž. přenesená",J825,0)</f>
        <v>0</v>
      </c>
      <c r="BI825" s="133">
        <f>IF(N825="nulová",J825,0)</f>
        <v>0</v>
      </c>
      <c r="BJ825" s="15" t="s">
        <v>72</v>
      </c>
      <c r="BK825" s="133">
        <f>ROUND(I825*H825,2)</f>
        <v>101100</v>
      </c>
      <c r="BL825" s="15" t="s">
        <v>131</v>
      </c>
      <c r="BM825" s="132" t="s">
        <v>1568</v>
      </c>
    </row>
    <row r="826" spans="2:65" s="1" customFormat="1">
      <c r="B826" s="27"/>
      <c r="D826" s="134" t="s">
        <v>133</v>
      </c>
      <c r="F826" s="135" t="s">
        <v>1567</v>
      </c>
      <c r="L826" s="27"/>
      <c r="M826" s="136"/>
      <c r="T826" s="47"/>
      <c r="AT826" s="15" t="s">
        <v>133</v>
      </c>
      <c r="AU826" s="15" t="s">
        <v>74</v>
      </c>
    </row>
    <row r="827" spans="2:65" s="1" customFormat="1" ht="24.2" customHeight="1">
      <c r="B827" s="121"/>
      <c r="C827" s="139" t="s">
        <v>1569</v>
      </c>
      <c r="D827" s="139" t="s">
        <v>343</v>
      </c>
      <c r="E827" s="140" t="s">
        <v>1570</v>
      </c>
      <c r="F827" s="141" t="s">
        <v>1571</v>
      </c>
      <c r="G827" s="142" t="s">
        <v>346</v>
      </c>
      <c r="H827" s="143">
        <v>2</v>
      </c>
      <c r="I827" s="144">
        <v>33800</v>
      </c>
      <c r="J827" s="144">
        <f>ROUND(I827*H827,2)</f>
        <v>67600</v>
      </c>
      <c r="K827" s="141" t="s">
        <v>130</v>
      </c>
      <c r="L827" s="145"/>
      <c r="M827" s="146" t="s">
        <v>3</v>
      </c>
      <c r="N827" s="147" t="s">
        <v>36</v>
      </c>
      <c r="O827" s="130">
        <v>0</v>
      </c>
      <c r="P827" s="130">
        <f>O827*H827</f>
        <v>0</v>
      </c>
      <c r="Q827" s="130">
        <v>1</v>
      </c>
      <c r="R827" s="130">
        <f>Q827*H827</f>
        <v>2</v>
      </c>
      <c r="S827" s="130">
        <v>0</v>
      </c>
      <c r="T827" s="131">
        <f>S827*H827</f>
        <v>0</v>
      </c>
      <c r="AR827" s="132" t="s">
        <v>172</v>
      </c>
      <c r="AT827" s="132" t="s">
        <v>343</v>
      </c>
      <c r="AU827" s="132" t="s">
        <v>74</v>
      </c>
      <c r="AY827" s="15" t="s">
        <v>124</v>
      </c>
      <c r="BE827" s="133">
        <f>IF(N827="základní",J827,0)</f>
        <v>67600</v>
      </c>
      <c r="BF827" s="133">
        <f>IF(N827="snížená",J827,0)</f>
        <v>0</v>
      </c>
      <c r="BG827" s="133">
        <f>IF(N827="zákl. přenesená",J827,0)</f>
        <v>0</v>
      </c>
      <c r="BH827" s="133">
        <f>IF(N827="sníž. přenesená",J827,0)</f>
        <v>0</v>
      </c>
      <c r="BI827" s="133">
        <f>IF(N827="nulová",J827,0)</f>
        <v>0</v>
      </c>
      <c r="BJ827" s="15" t="s">
        <v>72</v>
      </c>
      <c r="BK827" s="133">
        <f>ROUND(I827*H827,2)</f>
        <v>67600</v>
      </c>
      <c r="BL827" s="15" t="s">
        <v>131</v>
      </c>
      <c r="BM827" s="132" t="s">
        <v>1572</v>
      </c>
    </row>
    <row r="828" spans="2:65" s="1" customFormat="1">
      <c r="B828" s="27"/>
      <c r="D828" s="134" t="s">
        <v>133</v>
      </c>
      <c r="F828" s="135" t="s">
        <v>1571</v>
      </c>
      <c r="L828" s="27"/>
      <c r="M828" s="136"/>
      <c r="T828" s="47"/>
      <c r="AT828" s="15" t="s">
        <v>133</v>
      </c>
      <c r="AU828" s="15" t="s">
        <v>74</v>
      </c>
    </row>
    <row r="829" spans="2:65" s="1" customFormat="1" ht="21.75" customHeight="1">
      <c r="B829" s="121"/>
      <c r="C829" s="139" t="s">
        <v>1573</v>
      </c>
      <c r="D829" s="139" t="s">
        <v>343</v>
      </c>
      <c r="E829" s="140" t="s">
        <v>1574</v>
      </c>
      <c r="F829" s="141" t="s">
        <v>1575</v>
      </c>
      <c r="G829" s="142" t="s">
        <v>346</v>
      </c>
      <c r="H829" s="143">
        <v>2</v>
      </c>
      <c r="I829" s="144">
        <v>34200</v>
      </c>
      <c r="J829" s="144">
        <f>ROUND(I829*H829,2)</f>
        <v>68400</v>
      </c>
      <c r="K829" s="141" t="s">
        <v>130</v>
      </c>
      <c r="L829" s="145"/>
      <c r="M829" s="146" t="s">
        <v>3</v>
      </c>
      <c r="N829" s="147" t="s">
        <v>36</v>
      </c>
      <c r="O829" s="130">
        <v>0</v>
      </c>
      <c r="P829" s="130">
        <f>O829*H829</f>
        <v>0</v>
      </c>
      <c r="Q829" s="130">
        <v>1</v>
      </c>
      <c r="R829" s="130">
        <f>Q829*H829</f>
        <v>2</v>
      </c>
      <c r="S829" s="130">
        <v>0</v>
      </c>
      <c r="T829" s="131">
        <f>S829*H829</f>
        <v>0</v>
      </c>
      <c r="AR829" s="132" t="s">
        <v>172</v>
      </c>
      <c r="AT829" s="132" t="s">
        <v>343</v>
      </c>
      <c r="AU829" s="132" t="s">
        <v>74</v>
      </c>
      <c r="AY829" s="15" t="s">
        <v>124</v>
      </c>
      <c r="BE829" s="133">
        <f>IF(N829="základní",J829,0)</f>
        <v>68400</v>
      </c>
      <c r="BF829" s="133">
        <f>IF(N829="snížená",J829,0)</f>
        <v>0</v>
      </c>
      <c r="BG829" s="133">
        <f>IF(N829="zákl. přenesená",J829,0)</f>
        <v>0</v>
      </c>
      <c r="BH829" s="133">
        <f>IF(N829="sníž. přenesená",J829,0)</f>
        <v>0</v>
      </c>
      <c r="BI829" s="133">
        <f>IF(N829="nulová",J829,0)</f>
        <v>0</v>
      </c>
      <c r="BJ829" s="15" t="s">
        <v>72</v>
      </c>
      <c r="BK829" s="133">
        <f>ROUND(I829*H829,2)</f>
        <v>68400</v>
      </c>
      <c r="BL829" s="15" t="s">
        <v>131</v>
      </c>
      <c r="BM829" s="132" t="s">
        <v>1576</v>
      </c>
    </row>
    <row r="830" spans="2:65" s="1" customFormat="1">
      <c r="B830" s="27"/>
      <c r="D830" s="134" t="s">
        <v>133</v>
      </c>
      <c r="F830" s="135" t="s">
        <v>1575</v>
      </c>
      <c r="L830" s="27"/>
      <c r="M830" s="136"/>
      <c r="T830" s="47"/>
      <c r="AT830" s="15" t="s">
        <v>133</v>
      </c>
      <c r="AU830" s="15" t="s">
        <v>74</v>
      </c>
    </row>
    <row r="831" spans="2:65" s="1" customFormat="1" ht="24.2" customHeight="1">
      <c r="B831" s="121"/>
      <c r="C831" s="139" t="s">
        <v>1577</v>
      </c>
      <c r="D831" s="139" t="s">
        <v>343</v>
      </c>
      <c r="E831" s="140" t="s">
        <v>1578</v>
      </c>
      <c r="F831" s="141" t="s">
        <v>1579</v>
      </c>
      <c r="G831" s="142" t="s">
        <v>346</v>
      </c>
      <c r="H831" s="143">
        <v>0.5</v>
      </c>
      <c r="I831" s="144">
        <v>34700</v>
      </c>
      <c r="J831" s="144">
        <f>ROUND(I831*H831,2)</f>
        <v>17350</v>
      </c>
      <c r="K831" s="141" t="s">
        <v>130</v>
      </c>
      <c r="L831" s="145"/>
      <c r="M831" s="146" t="s">
        <v>3</v>
      </c>
      <c r="N831" s="147" t="s">
        <v>36</v>
      </c>
      <c r="O831" s="130">
        <v>0</v>
      </c>
      <c r="P831" s="130">
        <f>O831*H831</f>
        <v>0</v>
      </c>
      <c r="Q831" s="130">
        <v>1</v>
      </c>
      <c r="R831" s="130">
        <f>Q831*H831</f>
        <v>0.5</v>
      </c>
      <c r="S831" s="130">
        <v>0</v>
      </c>
      <c r="T831" s="131">
        <f>S831*H831</f>
        <v>0</v>
      </c>
      <c r="AR831" s="132" t="s">
        <v>172</v>
      </c>
      <c r="AT831" s="132" t="s">
        <v>343</v>
      </c>
      <c r="AU831" s="132" t="s">
        <v>74</v>
      </c>
      <c r="AY831" s="15" t="s">
        <v>124</v>
      </c>
      <c r="BE831" s="133">
        <f>IF(N831="základní",J831,0)</f>
        <v>17350</v>
      </c>
      <c r="BF831" s="133">
        <f>IF(N831="snížená",J831,0)</f>
        <v>0</v>
      </c>
      <c r="BG831" s="133">
        <f>IF(N831="zákl. přenesená",J831,0)</f>
        <v>0</v>
      </c>
      <c r="BH831" s="133">
        <f>IF(N831="sníž. přenesená",J831,0)</f>
        <v>0</v>
      </c>
      <c r="BI831" s="133">
        <f>IF(N831="nulová",J831,0)</f>
        <v>0</v>
      </c>
      <c r="BJ831" s="15" t="s">
        <v>72</v>
      </c>
      <c r="BK831" s="133">
        <f>ROUND(I831*H831,2)</f>
        <v>17350</v>
      </c>
      <c r="BL831" s="15" t="s">
        <v>131</v>
      </c>
      <c r="BM831" s="132" t="s">
        <v>1580</v>
      </c>
    </row>
    <row r="832" spans="2:65" s="1" customFormat="1">
      <c r="B832" s="27"/>
      <c r="D832" s="134" t="s">
        <v>133</v>
      </c>
      <c r="F832" s="135" t="s">
        <v>1579</v>
      </c>
      <c r="L832" s="27"/>
      <c r="M832" s="136"/>
      <c r="T832" s="47"/>
      <c r="AT832" s="15" t="s">
        <v>133</v>
      </c>
      <c r="AU832" s="15" t="s">
        <v>74</v>
      </c>
    </row>
    <row r="833" spans="2:65" s="1" customFormat="1" ht="24.2" customHeight="1">
      <c r="B833" s="121"/>
      <c r="C833" s="139" t="s">
        <v>1581</v>
      </c>
      <c r="D833" s="139" t="s">
        <v>343</v>
      </c>
      <c r="E833" s="140" t="s">
        <v>1582</v>
      </c>
      <c r="F833" s="141" t="s">
        <v>1583</v>
      </c>
      <c r="G833" s="142" t="s">
        <v>346</v>
      </c>
      <c r="H833" s="143">
        <v>0.2</v>
      </c>
      <c r="I833" s="144">
        <v>34400</v>
      </c>
      <c r="J833" s="144">
        <f>ROUND(I833*H833,2)</f>
        <v>6880</v>
      </c>
      <c r="K833" s="141" t="s">
        <v>130</v>
      </c>
      <c r="L833" s="145"/>
      <c r="M833" s="146" t="s">
        <v>3</v>
      </c>
      <c r="N833" s="147" t="s">
        <v>36</v>
      </c>
      <c r="O833" s="130">
        <v>0</v>
      </c>
      <c r="P833" s="130">
        <f>O833*H833</f>
        <v>0</v>
      </c>
      <c r="Q833" s="130">
        <v>1</v>
      </c>
      <c r="R833" s="130">
        <f>Q833*H833</f>
        <v>0.2</v>
      </c>
      <c r="S833" s="130">
        <v>0</v>
      </c>
      <c r="T833" s="131">
        <f>S833*H833</f>
        <v>0</v>
      </c>
      <c r="AR833" s="132" t="s">
        <v>172</v>
      </c>
      <c r="AT833" s="132" t="s">
        <v>343</v>
      </c>
      <c r="AU833" s="132" t="s">
        <v>74</v>
      </c>
      <c r="AY833" s="15" t="s">
        <v>124</v>
      </c>
      <c r="BE833" s="133">
        <f>IF(N833="základní",J833,0)</f>
        <v>6880</v>
      </c>
      <c r="BF833" s="133">
        <f>IF(N833="snížená",J833,0)</f>
        <v>0</v>
      </c>
      <c r="BG833" s="133">
        <f>IF(N833="zákl. přenesená",J833,0)</f>
        <v>0</v>
      </c>
      <c r="BH833" s="133">
        <f>IF(N833="sníž. přenesená",J833,0)</f>
        <v>0</v>
      </c>
      <c r="BI833" s="133">
        <f>IF(N833="nulová",J833,0)</f>
        <v>0</v>
      </c>
      <c r="BJ833" s="15" t="s">
        <v>72</v>
      </c>
      <c r="BK833" s="133">
        <f>ROUND(I833*H833,2)</f>
        <v>6880</v>
      </c>
      <c r="BL833" s="15" t="s">
        <v>131</v>
      </c>
      <c r="BM833" s="132" t="s">
        <v>1584</v>
      </c>
    </row>
    <row r="834" spans="2:65" s="1" customFormat="1">
      <c r="B834" s="27"/>
      <c r="D834" s="134" t="s">
        <v>133</v>
      </c>
      <c r="F834" s="135" t="s">
        <v>1583</v>
      </c>
      <c r="L834" s="27"/>
      <c r="M834" s="136"/>
      <c r="T834" s="47"/>
      <c r="AT834" s="15" t="s">
        <v>133</v>
      </c>
      <c r="AU834" s="15" t="s">
        <v>74</v>
      </c>
    </row>
    <row r="835" spans="2:65" s="1" customFormat="1" ht="24.2" customHeight="1">
      <c r="B835" s="121"/>
      <c r="C835" s="139" t="s">
        <v>1585</v>
      </c>
      <c r="D835" s="139" t="s">
        <v>343</v>
      </c>
      <c r="E835" s="140" t="s">
        <v>1586</v>
      </c>
      <c r="F835" s="141" t="s">
        <v>1587</v>
      </c>
      <c r="G835" s="142" t="s">
        <v>346</v>
      </c>
      <c r="H835" s="143">
        <v>0.2</v>
      </c>
      <c r="I835" s="144">
        <v>34400</v>
      </c>
      <c r="J835" s="144">
        <f>ROUND(I835*H835,2)</f>
        <v>6880</v>
      </c>
      <c r="K835" s="141" t="s">
        <v>130</v>
      </c>
      <c r="L835" s="145"/>
      <c r="M835" s="146" t="s">
        <v>3</v>
      </c>
      <c r="N835" s="147" t="s">
        <v>36</v>
      </c>
      <c r="O835" s="130">
        <v>0</v>
      </c>
      <c r="P835" s="130">
        <f>O835*H835</f>
        <v>0</v>
      </c>
      <c r="Q835" s="130">
        <v>1</v>
      </c>
      <c r="R835" s="130">
        <f>Q835*H835</f>
        <v>0.2</v>
      </c>
      <c r="S835" s="130">
        <v>0</v>
      </c>
      <c r="T835" s="131">
        <f>S835*H835</f>
        <v>0</v>
      </c>
      <c r="AR835" s="132" t="s">
        <v>172</v>
      </c>
      <c r="AT835" s="132" t="s">
        <v>343</v>
      </c>
      <c r="AU835" s="132" t="s">
        <v>74</v>
      </c>
      <c r="AY835" s="15" t="s">
        <v>124</v>
      </c>
      <c r="BE835" s="133">
        <f>IF(N835="základní",J835,0)</f>
        <v>6880</v>
      </c>
      <c r="BF835" s="133">
        <f>IF(N835="snížená",J835,0)</f>
        <v>0</v>
      </c>
      <c r="BG835" s="133">
        <f>IF(N835="zákl. přenesená",J835,0)</f>
        <v>0</v>
      </c>
      <c r="BH835" s="133">
        <f>IF(N835="sníž. přenesená",J835,0)</f>
        <v>0</v>
      </c>
      <c r="BI835" s="133">
        <f>IF(N835="nulová",J835,0)</f>
        <v>0</v>
      </c>
      <c r="BJ835" s="15" t="s">
        <v>72</v>
      </c>
      <c r="BK835" s="133">
        <f>ROUND(I835*H835,2)</f>
        <v>6880</v>
      </c>
      <c r="BL835" s="15" t="s">
        <v>131</v>
      </c>
      <c r="BM835" s="132" t="s">
        <v>1588</v>
      </c>
    </row>
    <row r="836" spans="2:65" s="1" customFormat="1">
      <c r="B836" s="27"/>
      <c r="D836" s="134" t="s">
        <v>133</v>
      </c>
      <c r="F836" s="135" t="s">
        <v>1587</v>
      </c>
      <c r="L836" s="27"/>
      <c r="M836" s="136"/>
      <c r="T836" s="47"/>
      <c r="AT836" s="15" t="s">
        <v>133</v>
      </c>
      <c r="AU836" s="15" t="s">
        <v>74</v>
      </c>
    </row>
    <row r="837" spans="2:65" s="1" customFormat="1" ht="21.75" customHeight="1">
      <c r="B837" s="121"/>
      <c r="C837" s="139" t="s">
        <v>1589</v>
      </c>
      <c r="D837" s="139" t="s">
        <v>343</v>
      </c>
      <c r="E837" s="140" t="s">
        <v>1590</v>
      </c>
      <c r="F837" s="141" t="s">
        <v>1591</v>
      </c>
      <c r="G837" s="142" t="s">
        <v>346</v>
      </c>
      <c r="H837" s="143">
        <v>1.5</v>
      </c>
      <c r="I837" s="144">
        <v>35900</v>
      </c>
      <c r="J837" s="144">
        <f>ROUND(I837*H837,2)</f>
        <v>53850</v>
      </c>
      <c r="K837" s="141" t="s">
        <v>130</v>
      </c>
      <c r="L837" s="145"/>
      <c r="M837" s="146" t="s">
        <v>3</v>
      </c>
      <c r="N837" s="147" t="s">
        <v>36</v>
      </c>
      <c r="O837" s="130">
        <v>0</v>
      </c>
      <c r="P837" s="130">
        <f>O837*H837</f>
        <v>0</v>
      </c>
      <c r="Q837" s="130">
        <v>1</v>
      </c>
      <c r="R837" s="130">
        <f>Q837*H837</f>
        <v>1.5</v>
      </c>
      <c r="S837" s="130">
        <v>0</v>
      </c>
      <c r="T837" s="131">
        <f>S837*H837</f>
        <v>0</v>
      </c>
      <c r="AR837" s="132" t="s">
        <v>172</v>
      </c>
      <c r="AT837" s="132" t="s">
        <v>343</v>
      </c>
      <c r="AU837" s="132" t="s">
        <v>74</v>
      </c>
      <c r="AY837" s="15" t="s">
        <v>124</v>
      </c>
      <c r="BE837" s="133">
        <f>IF(N837="základní",J837,0)</f>
        <v>53850</v>
      </c>
      <c r="BF837" s="133">
        <f>IF(N837="snížená",J837,0)</f>
        <v>0</v>
      </c>
      <c r="BG837" s="133">
        <f>IF(N837="zákl. přenesená",J837,0)</f>
        <v>0</v>
      </c>
      <c r="BH837" s="133">
        <f>IF(N837="sníž. přenesená",J837,0)</f>
        <v>0</v>
      </c>
      <c r="BI837" s="133">
        <f>IF(N837="nulová",J837,0)</f>
        <v>0</v>
      </c>
      <c r="BJ837" s="15" t="s">
        <v>72</v>
      </c>
      <c r="BK837" s="133">
        <f>ROUND(I837*H837,2)</f>
        <v>53850</v>
      </c>
      <c r="BL837" s="15" t="s">
        <v>131</v>
      </c>
      <c r="BM837" s="132" t="s">
        <v>1592</v>
      </c>
    </row>
    <row r="838" spans="2:65" s="1" customFormat="1">
      <c r="B838" s="27"/>
      <c r="D838" s="134" t="s">
        <v>133</v>
      </c>
      <c r="F838" s="135" t="s">
        <v>1591</v>
      </c>
      <c r="L838" s="27"/>
      <c r="M838" s="136"/>
      <c r="T838" s="47"/>
      <c r="AT838" s="15" t="s">
        <v>133</v>
      </c>
      <c r="AU838" s="15" t="s">
        <v>74</v>
      </c>
    </row>
    <row r="839" spans="2:65" s="1" customFormat="1" ht="16.5" customHeight="1">
      <c r="B839" s="121"/>
      <c r="C839" s="139" t="s">
        <v>1593</v>
      </c>
      <c r="D839" s="139" t="s">
        <v>343</v>
      </c>
      <c r="E839" s="140" t="s">
        <v>1594</v>
      </c>
      <c r="F839" s="141" t="s">
        <v>1595</v>
      </c>
      <c r="G839" s="142" t="s">
        <v>252</v>
      </c>
      <c r="H839" s="143">
        <v>20</v>
      </c>
      <c r="I839" s="144">
        <v>231</v>
      </c>
      <c r="J839" s="144">
        <f>ROUND(I839*H839,2)</f>
        <v>4620</v>
      </c>
      <c r="K839" s="141" t="s">
        <v>130</v>
      </c>
      <c r="L839" s="145"/>
      <c r="M839" s="146" t="s">
        <v>3</v>
      </c>
      <c r="N839" s="147" t="s">
        <v>36</v>
      </c>
      <c r="O839" s="130">
        <v>0</v>
      </c>
      <c r="P839" s="130">
        <f>O839*H839</f>
        <v>0</v>
      </c>
      <c r="Q839" s="130">
        <v>1.98E-3</v>
      </c>
      <c r="R839" s="130">
        <f>Q839*H839</f>
        <v>3.9599999999999996E-2</v>
      </c>
      <c r="S839" s="130">
        <v>0</v>
      </c>
      <c r="T839" s="131">
        <f>S839*H839</f>
        <v>0</v>
      </c>
      <c r="AR839" s="132" t="s">
        <v>172</v>
      </c>
      <c r="AT839" s="132" t="s">
        <v>343</v>
      </c>
      <c r="AU839" s="132" t="s">
        <v>74</v>
      </c>
      <c r="AY839" s="15" t="s">
        <v>124</v>
      </c>
      <c r="BE839" s="133">
        <f>IF(N839="základní",J839,0)</f>
        <v>4620</v>
      </c>
      <c r="BF839" s="133">
        <f>IF(N839="snížená",J839,0)</f>
        <v>0</v>
      </c>
      <c r="BG839" s="133">
        <f>IF(N839="zákl. přenesená",J839,0)</f>
        <v>0</v>
      </c>
      <c r="BH839" s="133">
        <f>IF(N839="sníž. přenesená",J839,0)</f>
        <v>0</v>
      </c>
      <c r="BI839" s="133">
        <f>IF(N839="nulová",J839,0)</f>
        <v>0</v>
      </c>
      <c r="BJ839" s="15" t="s">
        <v>72</v>
      </c>
      <c r="BK839" s="133">
        <f>ROUND(I839*H839,2)</f>
        <v>4620</v>
      </c>
      <c r="BL839" s="15" t="s">
        <v>131</v>
      </c>
      <c r="BM839" s="132" t="s">
        <v>1596</v>
      </c>
    </row>
    <row r="840" spans="2:65" s="1" customFormat="1">
      <c r="B840" s="27"/>
      <c r="D840" s="134" t="s">
        <v>133</v>
      </c>
      <c r="F840" s="135" t="s">
        <v>1595</v>
      </c>
      <c r="L840" s="27"/>
      <c r="M840" s="136"/>
      <c r="T840" s="47"/>
      <c r="AT840" s="15" t="s">
        <v>133</v>
      </c>
      <c r="AU840" s="15" t="s">
        <v>74</v>
      </c>
    </row>
    <row r="841" spans="2:65" s="1" customFormat="1" ht="24.2" customHeight="1">
      <c r="B841" s="121"/>
      <c r="C841" s="122" t="s">
        <v>1597</v>
      </c>
      <c r="D841" s="122" t="s">
        <v>126</v>
      </c>
      <c r="E841" s="123" t="s">
        <v>1598</v>
      </c>
      <c r="F841" s="124" t="s">
        <v>1599</v>
      </c>
      <c r="G841" s="125" t="s">
        <v>557</v>
      </c>
      <c r="H841" s="126">
        <v>50</v>
      </c>
      <c r="I841" s="127">
        <v>49</v>
      </c>
      <c r="J841" s="127">
        <f>ROUND(I841*H841,2)</f>
        <v>2450</v>
      </c>
      <c r="K841" s="124" t="s">
        <v>130</v>
      </c>
      <c r="L841" s="27"/>
      <c r="M841" s="128" t="s">
        <v>3</v>
      </c>
      <c r="N841" s="129" t="s">
        <v>36</v>
      </c>
      <c r="O841" s="130">
        <v>0.104</v>
      </c>
      <c r="P841" s="130">
        <f>O841*H841</f>
        <v>5.2</v>
      </c>
      <c r="Q841" s="130">
        <v>0</v>
      </c>
      <c r="R841" s="130">
        <f>Q841*H841</f>
        <v>0</v>
      </c>
      <c r="S841" s="130">
        <v>0</v>
      </c>
      <c r="T841" s="131">
        <f>S841*H841</f>
        <v>0</v>
      </c>
      <c r="AR841" s="132" t="s">
        <v>131</v>
      </c>
      <c r="AT841" s="132" t="s">
        <v>126</v>
      </c>
      <c r="AU841" s="132" t="s">
        <v>74</v>
      </c>
      <c r="AY841" s="15" t="s">
        <v>124</v>
      </c>
      <c r="BE841" s="133">
        <f>IF(N841="základní",J841,0)</f>
        <v>2450</v>
      </c>
      <c r="BF841" s="133">
        <f>IF(N841="snížená",J841,0)</f>
        <v>0</v>
      </c>
      <c r="BG841" s="133">
        <f>IF(N841="zákl. přenesená",J841,0)</f>
        <v>0</v>
      </c>
      <c r="BH841" s="133">
        <f>IF(N841="sníž. přenesená",J841,0)</f>
        <v>0</v>
      </c>
      <c r="BI841" s="133">
        <f>IF(N841="nulová",J841,0)</f>
        <v>0</v>
      </c>
      <c r="BJ841" s="15" t="s">
        <v>72</v>
      </c>
      <c r="BK841" s="133">
        <f>ROUND(I841*H841,2)</f>
        <v>2450</v>
      </c>
      <c r="BL841" s="15" t="s">
        <v>131</v>
      </c>
      <c r="BM841" s="132" t="s">
        <v>1600</v>
      </c>
    </row>
    <row r="842" spans="2:65" s="1" customFormat="1" ht="19.5">
      <c r="B842" s="27"/>
      <c r="D842" s="134" t="s">
        <v>133</v>
      </c>
      <c r="F842" s="135" t="s">
        <v>1601</v>
      </c>
      <c r="L842" s="27"/>
      <c r="M842" s="136"/>
      <c r="T842" s="47"/>
      <c r="AT842" s="15" t="s">
        <v>133</v>
      </c>
      <c r="AU842" s="15" t="s">
        <v>74</v>
      </c>
    </row>
    <row r="843" spans="2:65" s="1" customFormat="1">
      <c r="B843" s="27"/>
      <c r="D843" s="137" t="s">
        <v>135</v>
      </c>
      <c r="F843" s="138" t="s">
        <v>1602</v>
      </c>
      <c r="L843" s="27"/>
      <c r="M843" s="136"/>
      <c r="T843" s="47"/>
      <c r="AT843" s="15" t="s">
        <v>135</v>
      </c>
      <c r="AU843" s="15" t="s">
        <v>74</v>
      </c>
    </row>
    <row r="844" spans="2:65" s="1" customFormat="1" ht="24.2" customHeight="1">
      <c r="B844" s="121"/>
      <c r="C844" s="122" t="s">
        <v>1603</v>
      </c>
      <c r="D844" s="122" t="s">
        <v>126</v>
      </c>
      <c r="E844" s="123" t="s">
        <v>1604</v>
      </c>
      <c r="F844" s="124" t="s">
        <v>1605</v>
      </c>
      <c r="G844" s="125" t="s">
        <v>557</v>
      </c>
      <c r="H844" s="126">
        <v>100</v>
      </c>
      <c r="I844" s="127">
        <v>42.9</v>
      </c>
      <c r="J844" s="127">
        <f>ROUND(I844*H844,2)</f>
        <v>4290</v>
      </c>
      <c r="K844" s="124" t="s">
        <v>130</v>
      </c>
      <c r="L844" s="27"/>
      <c r="M844" s="128" t="s">
        <v>3</v>
      </c>
      <c r="N844" s="129" t="s">
        <v>36</v>
      </c>
      <c r="O844" s="130">
        <v>9.0999999999999998E-2</v>
      </c>
      <c r="P844" s="130">
        <f>O844*H844</f>
        <v>9.1</v>
      </c>
      <c r="Q844" s="130">
        <v>0</v>
      </c>
      <c r="R844" s="130">
        <f>Q844*H844</f>
        <v>0</v>
      </c>
      <c r="S844" s="130">
        <v>0</v>
      </c>
      <c r="T844" s="131">
        <f>S844*H844</f>
        <v>0</v>
      </c>
      <c r="AR844" s="132" t="s">
        <v>131</v>
      </c>
      <c r="AT844" s="132" t="s">
        <v>126</v>
      </c>
      <c r="AU844" s="132" t="s">
        <v>74</v>
      </c>
      <c r="AY844" s="15" t="s">
        <v>124</v>
      </c>
      <c r="BE844" s="133">
        <f>IF(N844="základní",J844,0)</f>
        <v>4290</v>
      </c>
      <c r="BF844" s="133">
        <f>IF(N844="snížená",J844,0)</f>
        <v>0</v>
      </c>
      <c r="BG844" s="133">
        <f>IF(N844="zákl. přenesená",J844,0)</f>
        <v>0</v>
      </c>
      <c r="BH844" s="133">
        <f>IF(N844="sníž. přenesená",J844,0)</f>
        <v>0</v>
      </c>
      <c r="BI844" s="133">
        <f>IF(N844="nulová",J844,0)</f>
        <v>0</v>
      </c>
      <c r="BJ844" s="15" t="s">
        <v>72</v>
      </c>
      <c r="BK844" s="133">
        <f>ROUND(I844*H844,2)</f>
        <v>4290</v>
      </c>
      <c r="BL844" s="15" t="s">
        <v>131</v>
      </c>
      <c r="BM844" s="132" t="s">
        <v>1606</v>
      </c>
    </row>
    <row r="845" spans="2:65" s="1" customFormat="1" ht="19.5">
      <c r="B845" s="27"/>
      <c r="D845" s="134" t="s">
        <v>133</v>
      </c>
      <c r="F845" s="135" t="s">
        <v>1607</v>
      </c>
      <c r="L845" s="27"/>
      <c r="M845" s="136"/>
      <c r="T845" s="47"/>
      <c r="AT845" s="15" t="s">
        <v>133</v>
      </c>
      <c r="AU845" s="15" t="s">
        <v>74</v>
      </c>
    </row>
    <row r="846" spans="2:65" s="1" customFormat="1">
      <c r="B846" s="27"/>
      <c r="D846" s="137" t="s">
        <v>135</v>
      </c>
      <c r="F846" s="138" t="s">
        <v>1608</v>
      </c>
      <c r="L846" s="27"/>
      <c r="M846" s="136"/>
      <c r="T846" s="47"/>
      <c r="AT846" s="15" t="s">
        <v>135</v>
      </c>
      <c r="AU846" s="15" t="s">
        <v>74</v>
      </c>
    </row>
    <row r="847" spans="2:65" s="1" customFormat="1" ht="24.2" customHeight="1">
      <c r="B847" s="121"/>
      <c r="C847" s="122" t="s">
        <v>1609</v>
      </c>
      <c r="D847" s="122" t="s">
        <v>126</v>
      </c>
      <c r="E847" s="123" t="s">
        <v>1610</v>
      </c>
      <c r="F847" s="124" t="s">
        <v>1611</v>
      </c>
      <c r="G847" s="125" t="s">
        <v>557</v>
      </c>
      <c r="H847" s="126">
        <v>50</v>
      </c>
      <c r="I847" s="127">
        <v>32.700000000000003</v>
      </c>
      <c r="J847" s="127">
        <f>ROUND(I847*H847,2)</f>
        <v>1635</v>
      </c>
      <c r="K847" s="124" t="s">
        <v>130</v>
      </c>
      <c r="L847" s="27"/>
      <c r="M847" s="128" t="s">
        <v>3</v>
      </c>
      <c r="N847" s="129" t="s">
        <v>36</v>
      </c>
      <c r="O847" s="130">
        <v>5.0999999999999997E-2</v>
      </c>
      <c r="P847" s="130">
        <f>O847*H847</f>
        <v>2.5499999999999998</v>
      </c>
      <c r="Q847" s="130">
        <v>2.0000000000000002E-5</v>
      </c>
      <c r="R847" s="130">
        <f>Q847*H847</f>
        <v>1E-3</v>
      </c>
      <c r="S847" s="130">
        <v>0</v>
      </c>
      <c r="T847" s="131">
        <f>S847*H847</f>
        <v>0</v>
      </c>
      <c r="AR847" s="132" t="s">
        <v>131</v>
      </c>
      <c r="AT847" s="132" t="s">
        <v>126</v>
      </c>
      <c r="AU847" s="132" t="s">
        <v>74</v>
      </c>
      <c r="AY847" s="15" t="s">
        <v>124</v>
      </c>
      <c r="BE847" s="133">
        <f>IF(N847="základní",J847,0)</f>
        <v>1635</v>
      </c>
      <c r="BF847" s="133">
        <f>IF(N847="snížená",J847,0)</f>
        <v>0</v>
      </c>
      <c r="BG847" s="133">
        <f>IF(N847="zákl. přenesená",J847,0)</f>
        <v>0</v>
      </c>
      <c r="BH847" s="133">
        <f>IF(N847="sníž. přenesená",J847,0)</f>
        <v>0</v>
      </c>
      <c r="BI847" s="133">
        <f>IF(N847="nulová",J847,0)</f>
        <v>0</v>
      </c>
      <c r="BJ847" s="15" t="s">
        <v>72</v>
      </c>
      <c r="BK847" s="133">
        <f>ROUND(I847*H847,2)</f>
        <v>1635</v>
      </c>
      <c r="BL847" s="15" t="s">
        <v>131</v>
      </c>
      <c r="BM847" s="132" t="s">
        <v>1612</v>
      </c>
    </row>
    <row r="848" spans="2:65" s="1" customFormat="1" ht="19.5">
      <c r="B848" s="27"/>
      <c r="D848" s="134" t="s">
        <v>133</v>
      </c>
      <c r="F848" s="135" t="s">
        <v>1613</v>
      </c>
      <c r="L848" s="27"/>
      <c r="M848" s="136"/>
      <c r="T848" s="47"/>
      <c r="AT848" s="15" t="s">
        <v>133</v>
      </c>
      <c r="AU848" s="15" t="s">
        <v>74</v>
      </c>
    </row>
    <row r="849" spans="2:65" s="1" customFormat="1">
      <c r="B849" s="27"/>
      <c r="D849" s="137" t="s">
        <v>135</v>
      </c>
      <c r="F849" s="138" t="s">
        <v>1614</v>
      </c>
      <c r="L849" s="27"/>
      <c r="M849" s="136"/>
      <c r="T849" s="47"/>
      <c r="AT849" s="15" t="s">
        <v>135</v>
      </c>
      <c r="AU849" s="15" t="s">
        <v>74</v>
      </c>
    </row>
    <row r="850" spans="2:65" s="1" customFormat="1" ht="24.2" customHeight="1">
      <c r="B850" s="121"/>
      <c r="C850" s="122" t="s">
        <v>1615</v>
      </c>
      <c r="D850" s="122" t="s">
        <v>126</v>
      </c>
      <c r="E850" s="123" t="s">
        <v>1616</v>
      </c>
      <c r="F850" s="124" t="s">
        <v>1617</v>
      </c>
      <c r="G850" s="125" t="s">
        <v>557</v>
      </c>
      <c r="H850" s="126">
        <v>100</v>
      </c>
      <c r="I850" s="127">
        <v>28.8</v>
      </c>
      <c r="J850" s="127">
        <f>ROUND(I850*H850,2)</f>
        <v>2880</v>
      </c>
      <c r="K850" s="124" t="s">
        <v>130</v>
      </c>
      <c r="L850" s="27"/>
      <c r="M850" s="128" t="s">
        <v>3</v>
      </c>
      <c r="N850" s="129" t="s">
        <v>36</v>
      </c>
      <c r="O850" s="130">
        <v>4.4999999999999998E-2</v>
      </c>
      <c r="P850" s="130">
        <f>O850*H850</f>
        <v>4.5</v>
      </c>
      <c r="Q850" s="130">
        <v>2.0000000000000002E-5</v>
      </c>
      <c r="R850" s="130">
        <f>Q850*H850</f>
        <v>2E-3</v>
      </c>
      <c r="S850" s="130">
        <v>0</v>
      </c>
      <c r="T850" s="131">
        <f>S850*H850</f>
        <v>0</v>
      </c>
      <c r="AR850" s="132" t="s">
        <v>131</v>
      </c>
      <c r="AT850" s="132" t="s">
        <v>126</v>
      </c>
      <c r="AU850" s="132" t="s">
        <v>74</v>
      </c>
      <c r="AY850" s="15" t="s">
        <v>124</v>
      </c>
      <c r="BE850" s="133">
        <f>IF(N850="základní",J850,0)</f>
        <v>2880</v>
      </c>
      <c r="BF850" s="133">
        <f>IF(N850="snížená",J850,0)</f>
        <v>0</v>
      </c>
      <c r="BG850" s="133">
        <f>IF(N850="zákl. přenesená",J850,0)</f>
        <v>0</v>
      </c>
      <c r="BH850" s="133">
        <f>IF(N850="sníž. přenesená",J850,0)</f>
        <v>0</v>
      </c>
      <c r="BI850" s="133">
        <f>IF(N850="nulová",J850,0)</f>
        <v>0</v>
      </c>
      <c r="BJ850" s="15" t="s">
        <v>72</v>
      </c>
      <c r="BK850" s="133">
        <f>ROUND(I850*H850,2)</f>
        <v>2880</v>
      </c>
      <c r="BL850" s="15" t="s">
        <v>131</v>
      </c>
      <c r="BM850" s="132" t="s">
        <v>1618</v>
      </c>
    </row>
    <row r="851" spans="2:65" s="1" customFormat="1" ht="19.5">
      <c r="B851" s="27"/>
      <c r="D851" s="134" t="s">
        <v>133</v>
      </c>
      <c r="F851" s="135" t="s">
        <v>1619</v>
      </c>
      <c r="L851" s="27"/>
      <c r="M851" s="136"/>
      <c r="T851" s="47"/>
      <c r="AT851" s="15" t="s">
        <v>133</v>
      </c>
      <c r="AU851" s="15" t="s">
        <v>74</v>
      </c>
    </row>
    <row r="852" spans="2:65" s="1" customFormat="1">
      <c r="B852" s="27"/>
      <c r="D852" s="137" t="s">
        <v>135</v>
      </c>
      <c r="F852" s="138" t="s">
        <v>1620</v>
      </c>
      <c r="L852" s="27"/>
      <c r="M852" s="136"/>
      <c r="T852" s="47"/>
      <c r="AT852" s="15" t="s">
        <v>135</v>
      </c>
      <c r="AU852" s="15" t="s">
        <v>74</v>
      </c>
    </row>
    <row r="853" spans="2:65" s="1" customFormat="1" ht="24.2" customHeight="1">
      <c r="B853" s="121"/>
      <c r="C853" s="122" t="s">
        <v>1621</v>
      </c>
      <c r="D853" s="122" t="s">
        <v>126</v>
      </c>
      <c r="E853" s="123" t="s">
        <v>1622</v>
      </c>
      <c r="F853" s="124" t="s">
        <v>1623</v>
      </c>
      <c r="G853" s="125" t="s">
        <v>156</v>
      </c>
      <c r="H853" s="126">
        <v>10</v>
      </c>
      <c r="I853" s="127">
        <v>64.599999999999994</v>
      </c>
      <c r="J853" s="127">
        <f>ROUND(I853*H853,2)</f>
        <v>646</v>
      </c>
      <c r="K853" s="124" t="s">
        <v>130</v>
      </c>
      <c r="L853" s="27"/>
      <c r="M853" s="128" t="s">
        <v>3</v>
      </c>
      <c r="N853" s="129" t="s">
        <v>36</v>
      </c>
      <c r="O853" s="130">
        <v>0.17399999999999999</v>
      </c>
      <c r="P853" s="130">
        <f>O853*H853</f>
        <v>1.7399999999999998</v>
      </c>
      <c r="Q853" s="130">
        <v>0</v>
      </c>
      <c r="R853" s="130">
        <f>Q853*H853</f>
        <v>0</v>
      </c>
      <c r="S853" s="130">
        <v>0</v>
      </c>
      <c r="T853" s="131">
        <f>S853*H853</f>
        <v>0</v>
      </c>
      <c r="AR853" s="132" t="s">
        <v>131</v>
      </c>
      <c r="AT853" s="132" t="s">
        <v>126</v>
      </c>
      <c r="AU853" s="132" t="s">
        <v>74</v>
      </c>
      <c r="AY853" s="15" t="s">
        <v>124</v>
      </c>
      <c r="BE853" s="133">
        <f>IF(N853="základní",J853,0)</f>
        <v>646</v>
      </c>
      <c r="BF853" s="133">
        <f>IF(N853="snížená",J853,0)</f>
        <v>0</v>
      </c>
      <c r="BG853" s="133">
        <f>IF(N853="zákl. přenesená",J853,0)</f>
        <v>0</v>
      </c>
      <c r="BH853" s="133">
        <f>IF(N853="sníž. přenesená",J853,0)</f>
        <v>0</v>
      </c>
      <c r="BI853" s="133">
        <f>IF(N853="nulová",J853,0)</f>
        <v>0</v>
      </c>
      <c r="BJ853" s="15" t="s">
        <v>72</v>
      </c>
      <c r="BK853" s="133">
        <f>ROUND(I853*H853,2)</f>
        <v>646</v>
      </c>
      <c r="BL853" s="15" t="s">
        <v>131</v>
      </c>
      <c r="BM853" s="132" t="s">
        <v>1624</v>
      </c>
    </row>
    <row r="854" spans="2:65" s="1" customFormat="1" ht="19.5">
      <c r="B854" s="27"/>
      <c r="D854" s="134" t="s">
        <v>133</v>
      </c>
      <c r="F854" s="135" t="s">
        <v>1625</v>
      </c>
      <c r="L854" s="27"/>
      <c r="M854" s="136"/>
      <c r="T854" s="47"/>
      <c r="AT854" s="15" t="s">
        <v>133</v>
      </c>
      <c r="AU854" s="15" t="s">
        <v>74</v>
      </c>
    </row>
    <row r="855" spans="2:65" s="1" customFormat="1">
      <c r="B855" s="27"/>
      <c r="D855" s="137" t="s">
        <v>135</v>
      </c>
      <c r="F855" s="138" t="s">
        <v>1626</v>
      </c>
      <c r="L855" s="27"/>
      <c r="M855" s="136"/>
      <c r="T855" s="47"/>
      <c r="AT855" s="15" t="s">
        <v>135</v>
      </c>
      <c r="AU855" s="15" t="s">
        <v>74</v>
      </c>
    </row>
    <row r="856" spans="2:65" s="1" customFormat="1" ht="24.2" customHeight="1">
      <c r="B856" s="121"/>
      <c r="C856" s="122" t="s">
        <v>1627</v>
      </c>
      <c r="D856" s="122" t="s">
        <v>126</v>
      </c>
      <c r="E856" s="123" t="s">
        <v>1628</v>
      </c>
      <c r="F856" s="124" t="s">
        <v>1629</v>
      </c>
      <c r="G856" s="125" t="s">
        <v>156</v>
      </c>
      <c r="H856" s="126">
        <v>10</v>
      </c>
      <c r="I856" s="127">
        <v>13.2</v>
      </c>
      <c r="J856" s="127">
        <f>ROUND(I856*H856,2)</f>
        <v>132</v>
      </c>
      <c r="K856" s="124" t="s">
        <v>130</v>
      </c>
      <c r="L856" s="27"/>
      <c r="M856" s="128" t="s">
        <v>3</v>
      </c>
      <c r="N856" s="129" t="s">
        <v>36</v>
      </c>
      <c r="O856" s="130">
        <v>0</v>
      </c>
      <c r="P856" s="130">
        <f>O856*H856</f>
        <v>0</v>
      </c>
      <c r="Q856" s="130">
        <v>0</v>
      </c>
      <c r="R856" s="130">
        <f>Q856*H856</f>
        <v>0</v>
      </c>
      <c r="S856" s="130">
        <v>0</v>
      </c>
      <c r="T856" s="131">
        <f>S856*H856</f>
        <v>0</v>
      </c>
      <c r="AR856" s="132" t="s">
        <v>131</v>
      </c>
      <c r="AT856" s="132" t="s">
        <v>126</v>
      </c>
      <c r="AU856" s="132" t="s">
        <v>74</v>
      </c>
      <c r="AY856" s="15" t="s">
        <v>124</v>
      </c>
      <c r="BE856" s="133">
        <f>IF(N856="základní",J856,0)</f>
        <v>132</v>
      </c>
      <c r="BF856" s="133">
        <f>IF(N856="snížená",J856,0)</f>
        <v>0</v>
      </c>
      <c r="BG856" s="133">
        <f>IF(N856="zákl. přenesená",J856,0)</f>
        <v>0</v>
      </c>
      <c r="BH856" s="133">
        <f>IF(N856="sníž. přenesená",J856,0)</f>
        <v>0</v>
      </c>
      <c r="BI856" s="133">
        <f>IF(N856="nulová",J856,0)</f>
        <v>0</v>
      </c>
      <c r="BJ856" s="15" t="s">
        <v>72</v>
      </c>
      <c r="BK856" s="133">
        <f>ROUND(I856*H856,2)</f>
        <v>132</v>
      </c>
      <c r="BL856" s="15" t="s">
        <v>131</v>
      </c>
      <c r="BM856" s="132" t="s">
        <v>1630</v>
      </c>
    </row>
    <row r="857" spans="2:65" s="1" customFormat="1" ht="29.25">
      <c r="B857" s="27"/>
      <c r="D857" s="134" t="s">
        <v>133</v>
      </c>
      <c r="F857" s="135" t="s">
        <v>1631</v>
      </c>
      <c r="L857" s="27"/>
      <c r="M857" s="136"/>
      <c r="T857" s="47"/>
      <c r="AT857" s="15" t="s">
        <v>133</v>
      </c>
      <c r="AU857" s="15" t="s">
        <v>74</v>
      </c>
    </row>
    <row r="858" spans="2:65" s="1" customFormat="1">
      <c r="B858" s="27"/>
      <c r="D858" s="137" t="s">
        <v>135</v>
      </c>
      <c r="F858" s="138" t="s">
        <v>1632</v>
      </c>
      <c r="L858" s="27"/>
      <c r="M858" s="136"/>
      <c r="T858" s="47"/>
      <c r="AT858" s="15" t="s">
        <v>135</v>
      </c>
      <c r="AU858" s="15" t="s">
        <v>74</v>
      </c>
    </row>
    <row r="859" spans="2:65" s="1" customFormat="1" ht="24.2" customHeight="1">
      <c r="B859" s="121"/>
      <c r="C859" s="122" t="s">
        <v>1633</v>
      </c>
      <c r="D859" s="122" t="s">
        <v>126</v>
      </c>
      <c r="E859" s="123" t="s">
        <v>1634</v>
      </c>
      <c r="F859" s="124" t="s">
        <v>1635</v>
      </c>
      <c r="G859" s="125" t="s">
        <v>240</v>
      </c>
      <c r="H859" s="126">
        <v>3</v>
      </c>
      <c r="I859" s="127">
        <v>5810</v>
      </c>
      <c r="J859" s="127">
        <f>ROUND(I859*H859,2)</f>
        <v>17430</v>
      </c>
      <c r="K859" s="124" t="s">
        <v>130</v>
      </c>
      <c r="L859" s="27"/>
      <c r="M859" s="128" t="s">
        <v>3</v>
      </c>
      <c r="N859" s="129" t="s">
        <v>36</v>
      </c>
      <c r="O859" s="130">
        <v>3.6440000000000001</v>
      </c>
      <c r="P859" s="130">
        <f>O859*H859</f>
        <v>10.932</v>
      </c>
      <c r="Q859" s="130">
        <v>2.5122499999999999</v>
      </c>
      <c r="R859" s="130">
        <f>Q859*H859</f>
        <v>7.5367499999999996</v>
      </c>
      <c r="S859" s="130">
        <v>0</v>
      </c>
      <c r="T859" s="131">
        <f>S859*H859</f>
        <v>0</v>
      </c>
      <c r="AR859" s="132" t="s">
        <v>131</v>
      </c>
      <c r="AT859" s="132" t="s">
        <v>126</v>
      </c>
      <c r="AU859" s="132" t="s">
        <v>74</v>
      </c>
      <c r="AY859" s="15" t="s">
        <v>124</v>
      </c>
      <c r="BE859" s="133">
        <f>IF(N859="základní",J859,0)</f>
        <v>17430</v>
      </c>
      <c r="BF859" s="133">
        <f>IF(N859="snížená",J859,0)</f>
        <v>0</v>
      </c>
      <c r="BG859" s="133">
        <f>IF(N859="zákl. přenesená",J859,0)</f>
        <v>0</v>
      </c>
      <c r="BH859" s="133">
        <f>IF(N859="sníž. přenesená",J859,0)</f>
        <v>0</v>
      </c>
      <c r="BI859" s="133">
        <f>IF(N859="nulová",J859,0)</f>
        <v>0</v>
      </c>
      <c r="BJ859" s="15" t="s">
        <v>72</v>
      </c>
      <c r="BK859" s="133">
        <f>ROUND(I859*H859,2)</f>
        <v>17430</v>
      </c>
      <c r="BL859" s="15" t="s">
        <v>131</v>
      </c>
      <c r="BM859" s="132" t="s">
        <v>1636</v>
      </c>
    </row>
    <row r="860" spans="2:65" s="1" customFormat="1" ht="19.5">
      <c r="B860" s="27"/>
      <c r="D860" s="134" t="s">
        <v>133</v>
      </c>
      <c r="F860" s="135" t="s">
        <v>1637</v>
      </c>
      <c r="L860" s="27"/>
      <c r="M860" s="136"/>
      <c r="T860" s="47"/>
      <c r="AT860" s="15" t="s">
        <v>133</v>
      </c>
      <c r="AU860" s="15" t="s">
        <v>74</v>
      </c>
    </row>
    <row r="861" spans="2:65" s="1" customFormat="1">
      <c r="B861" s="27"/>
      <c r="D861" s="137" t="s">
        <v>135</v>
      </c>
      <c r="F861" s="138" t="s">
        <v>1638</v>
      </c>
      <c r="L861" s="27"/>
      <c r="M861" s="136"/>
      <c r="T861" s="47"/>
      <c r="AT861" s="15" t="s">
        <v>135</v>
      </c>
      <c r="AU861" s="15" t="s">
        <v>74</v>
      </c>
    </row>
    <row r="862" spans="2:65" s="1" customFormat="1" ht="24.2" customHeight="1">
      <c r="B862" s="121"/>
      <c r="C862" s="122" t="s">
        <v>1639</v>
      </c>
      <c r="D862" s="122" t="s">
        <v>126</v>
      </c>
      <c r="E862" s="123" t="s">
        <v>1640</v>
      </c>
      <c r="F862" s="124" t="s">
        <v>1641</v>
      </c>
      <c r="G862" s="125" t="s">
        <v>129</v>
      </c>
      <c r="H862" s="126">
        <v>40</v>
      </c>
      <c r="I862" s="127">
        <v>98</v>
      </c>
      <c r="J862" s="127">
        <f>ROUND(I862*H862,2)</f>
        <v>3920</v>
      </c>
      <c r="K862" s="124" t="s">
        <v>130</v>
      </c>
      <c r="L862" s="27"/>
      <c r="M862" s="128" t="s">
        <v>3</v>
      </c>
      <c r="N862" s="129" t="s">
        <v>36</v>
      </c>
      <c r="O862" s="130">
        <v>0.08</v>
      </c>
      <c r="P862" s="130">
        <f>O862*H862</f>
        <v>3.2</v>
      </c>
      <c r="Q862" s="130">
        <v>6.8999999999999997E-4</v>
      </c>
      <c r="R862" s="130">
        <f>Q862*H862</f>
        <v>2.76E-2</v>
      </c>
      <c r="S862" s="130">
        <v>0</v>
      </c>
      <c r="T862" s="131">
        <f>S862*H862</f>
        <v>0</v>
      </c>
      <c r="AR862" s="132" t="s">
        <v>131</v>
      </c>
      <c r="AT862" s="132" t="s">
        <v>126</v>
      </c>
      <c r="AU862" s="132" t="s">
        <v>74</v>
      </c>
      <c r="AY862" s="15" t="s">
        <v>124</v>
      </c>
      <c r="BE862" s="133">
        <f>IF(N862="základní",J862,0)</f>
        <v>3920</v>
      </c>
      <c r="BF862" s="133">
        <f>IF(N862="snížená",J862,0)</f>
        <v>0</v>
      </c>
      <c r="BG862" s="133">
        <f>IF(N862="zákl. přenesená",J862,0)</f>
        <v>0</v>
      </c>
      <c r="BH862" s="133">
        <f>IF(N862="sníž. přenesená",J862,0)</f>
        <v>0</v>
      </c>
      <c r="BI862" s="133">
        <f>IF(N862="nulová",J862,0)</f>
        <v>0</v>
      </c>
      <c r="BJ862" s="15" t="s">
        <v>72</v>
      </c>
      <c r="BK862" s="133">
        <f>ROUND(I862*H862,2)</f>
        <v>3920</v>
      </c>
      <c r="BL862" s="15" t="s">
        <v>131</v>
      </c>
      <c r="BM862" s="132" t="s">
        <v>1642</v>
      </c>
    </row>
    <row r="863" spans="2:65" s="1" customFormat="1" ht="19.5">
      <c r="B863" s="27"/>
      <c r="D863" s="134" t="s">
        <v>133</v>
      </c>
      <c r="F863" s="135" t="s">
        <v>1643</v>
      </c>
      <c r="L863" s="27"/>
      <c r="M863" s="136"/>
      <c r="T863" s="47"/>
      <c r="AT863" s="15" t="s">
        <v>133</v>
      </c>
      <c r="AU863" s="15" t="s">
        <v>74</v>
      </c>
    </row>
    <row r="864" spans="2:65" s="1" customFormat="1">
      <c r="B864" s="27"/>
      <c r="D864" s="137" t="s">
        <v>135</v>
      </c>
      <c r="F864" s="138" t="s">
        <v>1644</v>
      </c>
      <c r="L864" s="27"/>
      <c r="M864" s="136"/>
      <c r="T864" s="47"/>
      <c r="AT864" s="15" t="s">
        <v>135</v>
      </c>
      <c r="AU864" s="15" t="s">
        <v>74</v>
      </c>
    </row>
    <row r="865" spans="2:65" s="1" customFormat="1" ht="24.2" customHeight="1">
      <c r="B865" s="121"/>
      <c r="C865" s="122" t="s">
        <v>1645</v>
      </c>
      <c r="D865" s="122" t="s">
        <v>126</v>
      </c>
      <c r="E865" s="123" t="s">
        <v>1646</v>
      </c>
      <c r="F865" s="124" t="s">
        <v>1647</v>
      </c>
      <c r="G865" s="125" t="s">
        <v>129</v>
      </c>
      <c r="H865" s="126">
        <v>10</v>
      </c>
      <c r="I865" s="127">
        <v>168</v>
      </c>
      <c r="J865" s="127">
        <f>ROUND(I865*H865,2)</f>
        <v>1680</v>
      </c>
      <c r="K865" s="124" t="s">
        <v>130</v>
      </c>
      <c r="L865" s="27"/>
      <c r="M865" s="128" t="s">
        <v>3</v>
      </c>
      <c r="N865" s="129" t="s">
        <v>36</v>
      </c>
      <c r="O865" s="130">
        <v>0.08</v>
      </c>
      <c r="P865" s="130">
        <f>O865*H865</f>
        <v>0.8</v>
      </c>
      <c r="Q865" s="130">
        <v>1.24E-3</v>
      </c>
      <c r="R865" s="130">
        <f>Q865*H865</f>
        <v>1.24E-2</v>
      </c>
      <c r="S865" s="130">
        <v>0</v>
      </c>
      <c r="T865" s="131">
        <f>S865*H865</f>
        <v>0</v>
      </c>
      <c r="AR865" s="132" t="s">
        <v>131</v>
      </c>
      <c r="AT865" s="132" t="s">
        <v>126</v>
      </c>
      <c r="AU865" s="132" t="s">
        <v>74</v>
      </c>
      <c r="AY865" s="15" t="s">
        <v>124</v>
      </c>
      <c r="BE865" s="133">
        <f>IF(N865="základní",J865,0)</f>
        <v>1680</v>
      </c>
      <c r="BF865" s="133">
        <f>IF(N865="snížená",J865,0)</f>
        <v>0</v>
      </c>
      <c r="BG865" s="133">
        <f>IF(N865="zákl. přenesená",J865,0)</f>
        <v>0</v>
      </c>
      <c r="BH865" s="133">
        <f>IF(N865="sníž. přenesená",J865,0)</f>
        <v>0</v>
      </c>
      <c r="BI865" s="133">
        <f>IF(N865="nulová",J865,0)</f>
        <v>0</v>
      </c>
      <c r="BJ865" s="15" t="s">
        <v>72</v>
      </c>
      <c r="BK865" s="133">
        <f>ROUND(I865*H865,2)</f>
        <v>1680</v>
      </c>
      <c r="BL865" s="15" t="s">
        <v>131</v>
      </c>
      <c r="BM865" s="132" t="s">
        <v>1648</v>
      </c>
    </row>
    <row r="866" spans="2:65" s="1" customFormat="1" ht="19.5">
      <c r="B866" s="27"/>
      <c r="D866" s="134" t="s">
        <v>133</v>
      </c>
      <c r="F866" s="135" t="s">
        <v>1649</v>
      </c>
      <c r="L866" s="27"/>
      <c r="M866" s="136"/>
      <c r="T866" s="47"/>
      <c r="AT866" s="15" t="s">
        <v>133</v>
      </c>
      <c r="AU866" s="15" t="s">
        <v>74</v>
      </c>
    </row>
    <row r="867" spans="2:65" s="1" customFormat="1">
      <c r="B867" s="27"/>
      <c r="D867" s="137" t="s">
        <v>135</v>
      </c>
      <c r="F867" s="138" t="s">
        <v>1650</v>
      </c>
      <c r="L867" s="27"/>
      <c r="M867" s="136"/>
      <c r="T867" s="47"/>
      <c r="AT867" s="15" t="s">
        <v>135</v>
      </c>
      <c r="AU867" s="15" t="s">
        <v>74</v>
      </c>
    </row>
    <row r="868" spans="2:65" s="1" customFormat="1" ht="24.2" customHeight="1">
      <c r="B868" s="121"/>
      <c r="C868" s="122" t="s">
        <v>1651</v>
      </c>
      <c r="D868" s="122" t="s">
        <v>126</v>
      </c>
      <c r="E868" s="123" t="s">
        <v>1652</v>
      </c>
      <c r="F868" s="124" t="s">
        <v>1653</v>
      </c>
      <c r="G868" s="125" t="s">
        <v>129</v>
      </c>
      <c r="H868" s="126">
        <v>5</v>
      </c>
      <c r="I868" s="127">
        <v>593</v>
      </c>
      <c r="J868" s="127">
        <f>ROUND(I868*H868,2)</f>
        <v>2965</v>
      </c>
      <c r="K868" s="124" t="s">
        <v>130</v>
      </c>
      <c r="L868" s="27"/>
      <c r="M868" s="128" t="s">
        <v>3</v>
      </c>
      <c r="N868" s="129" t="s">
        <v>36</v>
      </c>
      <c r="O868" s="130">
        <v>0.47</v>
      </c>
      <c r="P868" s="130">
        <f>O868*H868</f>
        <v>2.3499999999999996</v>
      </c>
      <c r="Q868" s="130">
        <v>0.28028999999999998</v>
      </c>
      <c r="R868" s="130">
        <f>Q868*H868</f>
        <v>1.4014499999999999</v>
      </c>
      <c r="S868" s="130">
        <v>0</v>
      </c>
      <c r="T868" s="131">
        <f>S868*H868</f>
        <v>0</v>
      </c>
      <c r="AR868" s="132" t="s">
        <v>131</v>
      </c>
      <c r="AT868" s="132" t="s">
        <v>126</v>
      </c>
      <c r="AU868" s="132" t="s">
        <v>74</v>
      </c>
      <c r="AY868" s="15" t="s">
        <v>124</v>
      </c>
      <c r="BE868" s="133">
        <f>IF(N868="základní",J868,0)</f>
        <v>2965</v>
      </c>
      <c r="BF868" s="133">
        <f>IF(N868="snížená",J868,0)</f>
        <v>0</v>
      </c>
      <c r="BG868" s="133">
        <f>IF(N868="zákl. přenesená",J868,0)</f>
        <v>0</v>
      </c>
      <c r="BH868" s="133">
        <f>IF(N868="sníž. přenesená",J868,0)</f>
        <v>0</v>
      </c>
      <c r="BI868" s="133">
        <f>IF(N868="nulová",J868,0)</f>
        <v>0</v>
      </c>
      <c r="BJ868" s="15" t="s">
        <v>72</v>
      </c>
      <c r="BK868" s="133">
        <f>ROUND(I868*H868,2)</f>
        <v>2965</v>
      </c>
      <c r="BL868" s="15" t="s">
        <v>131</v>
      </c>
      <c r="BM868" s="132" t="s">
        <v>1654</v>
      </c>
    </row>
    <row r="869" spans="2:65" s="1" customFormat="1" ht="29.25">
      <c r="B869" s="27"/>
      <c r="D869" s="134" t="s">
        <v>133</v>
      </c>
      <c r="F869" s="135" t="s">
        <v>1655</v>
      </c>
      <c r="L869" s="27"/>
      <c r="M869" s="136"/>
      <c r="T869" s="47"/>
      <c r="AT869" s="15" t="s">
        <v>133</v>
      </c>
      <c r="AU869" s="15" t="s">
        <v>74</v>
      </c>
    </row>
    <row r="870" spans="2:65" s="1" customFormat="1">
      <c r="B870" s="27"/>
      <c r="D870" s="137" t="s">
        <v>135</v>
      </c>
      <c r="F870" s="138" t="s">
        <v>1656</v>
      </c>
      <c r="L870" s="27"/>
      <c r="M870" s="136"/>
      <c r="T870" s="47"/>
      <c r="AT870" s="15" t="s">
        <v>135</v>
      </c>
      <c r="AU870" s="15" t="s">
        <v>74</v>
      </c>
    </row>
    <row r="871" spans="2:65" s="1" customFormat="1" ht="16.5" customHeight="1">
      <c r="B871" s="121"/>
      <c r="C871" s="139" t="s">
        <v>1657</v>
      </c>
      <c r="D871" s="139" t="s">
        <v>343</v>
      </c>
      <c r="E871" s="140" t="s">
        <v>1658</v>
      </c>
      <c r="F871" s="141" t="s">
        <v>1659</v>
      </c>
      <c r="G871" s="142" t="s">
        <v>252</v>
      </c>
      <c r="H871" s="143">
        <v>5</v>
      </c>
      <c r="I871" s="144">
        <v>341</v>
      </c>
      <c r="J871" s="144">
        <f>ROUND(I871*H871,2)</f>
        <v>1705</v>
      </c>
      <c r="K871" s="141" t="s">
        <v>130</v>
      </c>
      <c r="L871" s="145"/>
      <c r="M871" s="146" t="s">
        <v>3</v>
      </c>
      <c r="N871" s="147" t="s">
        <v>36</v>
      </c>
      <c r="O871" s="130">
        <v>0</v>
      </c>
      <c r="P871" s="130">
        <f>O871*H871</f>
        <v>0</v>
      </c>
      <c r="Q871" s="130">
        <v>0.114</v>
      </c>
      <c r="R871" s="130">
        <f>Q871*H871</f>
        <v>0.57000000000000006</v>
      </c>
      <c r="S871" s="130">
        <v>0</v>
      </c>
      <c r="T871" s="131">
        <f>S871*H871</f>
        <v>0</v>
      </c>
      <c r="AR871" s="132" t="s">
        <v>172</v>
      </c>
      <c r="AT871" s="132" t="s">
        <v>343</v>
      </c>
      <c r="AU871" s="132" t="s">
        <v>74</v>
      </c>
      <c r="AY871" s="15" t="s">
        <v>124</v>
      </c>
      <c r="BE871" s="133">
        <f>IF(N871="základní",J871,0)</f>
        <v>1705</v>
      </c>
      <c r="BF871" s="133">
        <f>IF(N871="snížená",J871,0)</f>
        <v>0</v>
      </c>
      <c r="BG871" s="133">
        <f>IF(N871="zákl. přenesená",J871,0)</f>
        <v>0</v>
      </c>
      <c r="BH871" s="133">
        <f>IF(N871="sníž. přenesená",J871,0)</f>
        <v>0</v>
      </c>
      <c r="BI871" s="133">
        <f>IF(N871="nulová",J871,0)</f>
        <v>0</v>
      </c>
      <c r="BJ871" s="15" t="s">
        <v>72</v>
      </c>
      <c r="BK871" s="133">
        <f>ROUND(I871*H871,2)</f>
        <v>1705</v>
      </c>
      <c r="BL871" s="15" t="s">
        <v>131</v>
      </c>
      <c r="BM871" s="132" t="s">
        <v>1660</v>
      </c>
    </row>
    <row r="872" spans="2:65" s="1" customFormat="1">
      <c r="B872" s="27"/>
      <c r="D872" s="134" t="s">
        <v>133</v>
      </c>
      <c r="F872" s="135" t="s">
        <v>1659</v>
      </c>
      <c r="L872" s="27"/>
      <c r="M872" s="136"/>
      <c r="T872" s="47"/>
      <c r="AT872" s="15" t="s">
        <v>133</v>
      </c>
      <c r="AU872" s="15" t="s">
        <v>74</v>
      </c>
    </row>
    <row r="873" spans="2:65" s="1" customFormat="1" ht="24.2" customHeight="1">
      <c r="B873" s="121"/>
      <c r="C873" s="122" t="s">
        <v>1661</v>
      </c>
      <c r="D873" s="122" t="s">
        <v>126</v>
      </c>
      <c r="E873" s="123" t="s">
        <v>1662</v>
      </c>
      <c r="F873" s="124" t="s">
        <v>1663</v>
      </c>
      <c r="G873" s="125" t="s">
        <v>252</v>
      </c>
      <c r="H873" s="126">
        <v>5</v>
      </c>
      <c r="I873" s="127">
        <v>337</v>
      </c>
      <c r="J873" s="127">
        <f>ROUND(I873*H873,2)</f>
        <v>1685</v>
      </c>
      <c r="K873" s="124" t="s">
        <v>130</v>
      </c>
      <c r="L873" s="27"/>
      <c r="M873" s="128" t="s">
        <v>3</v>
      </c>
      <c r="N873" s="129" t="s">
        <v>36</v>
      </c>
      <c r="O873" s="130">
        <v>0.248</v>
      </c>
      <c r="P873" s="130">
        <f>O873*H873</f>
        <v>1.24</v>
      </c>
      <c r="Q873" s="130">
        <v>0.16370999999999999</v>
      </c>
      <c r="R873" s="130">
        <f>Q873*H873</f>
        <v>0.81855</v>
      </c>
      <c r="S873" s="130">
        <v>0</v>
      </c>
      <c r="T873" s="131">
        <f>S873*H873</f>
        <v>0</v>
      </c>
      <c r="AR873" s="132" t="s">
        <v>131</v>
      </c>
      <c r="AT873" s="132" t="s">
        <v>126</v>
      </c>
      <c r="AU873" s="132" t="s">
        <v>74</v>
      </c>
      <c r="AY873" s="15" t="s">
        <v>124</v>
      </c>
      <c r="BE873" s="133">
        <f>IF(N873="základní",J873,0)</f>
        <v>1685</v>
      </c>
      <c r="BF873" s="133">
        <f>IF(N873="snížená",J873,0)</f>
        <v>0</v>
      </c>
      <c r="BG873" s="133">
        <f>IF(N873="zákl. přenesená",J873,0)</f>
        <v>0</v>
      </c>
      <c r="BH873" s="133">
        <f>IF(N873="sníž. přenesená",J873,0)</f>
        <v>0</v>
      </c>
      <c r="BI873" s="133">
        <f>IF(N873="nulová",J873,0)</f>
        <v>0</v>
      </c>
      <c r="BJ873" s="15" t="s">
        <v>72</v>
      </c>
      <c r="BK873" s="133">
        <f>ROUND(I873*H873,2)</f>
        <v>1685</v>
      </c>
      <c r="BL873" s="15" t="s">
        <v>131</v>
      </c>
      <c r="BM873" s="132" t="s">
        <v>1664</v>
      </c>
    </row>
    <row r="874" spans="2:65" s="1" customFormat="1" ht="29.25">
      <c r="B874" s="27"/>
      <c r="D874" s="134" t="s">
        <v>133</v>
      </c>
      <c r="F874" s="135" t="s">
        <v>1665</v>
      </c>
      <c r="L874" s="27"/>
      <c r="M874" s="136"/>
      <c r="T874" s="47"/>
      <c r="AT874" s="15" t="s">
        <v>133</v>
      </c>
      <c r="AU874" s="15" t="s">
        <v>74</v>
      </c>
    </row>
    <row r="875" spans="2:65" s="1" customFormat="1">
      <c r="B875" s="27"/>
      <c r="D875" s="137" t="s">
        <v>135</v>
      </c>
      <c r="F875" s="138" t="s">
        <v>1666</v>
      </c>
      <c r="L875" s="27"/>
      <c r="M875" s="136"/>
      <c r="T875" s="47"/>
      <c r="AT875" s="15" t="s">
        <v>135</v>
      </c>
      <c r="AU875" s="15" t="s">
        <v>74</v>
      </c>
    </row>
    <row r="876" spans="2:65" s="1" customFormat="1" ht="16.5" customHeight="1">
      <c r="B876" s="121"/>
      <c r="C876" s="139" t="s">
        <v>1667</v>
      </c>
      <c r="D876" s="139" t="s">
        <v>343</v>
      </c>
      <c r="E876" s="140" t="s">
        <v>1668</v>
      </c>
      <c r="F876" s="141" t="s">
        <v>1669</v>
      </c>
      <c r="G876" s="142" t="s">
        <v>252</v>
      </c>
      <c r="H876" s="143">
        <v>10</v>
      </c>
      <c r="I876" s="144">
        <v>730</v>
      </c>
      <c r="J876" s="144">
        <f>ROUND(I876*H876,2)</f>
        <v>7300</v>
      </c>
      <c r="K876" s="141" t="s">
        <v>130</v>
      </c>
      <c r="L876" s="145"/>
      <c r="M876" s="146" t="s">
        <v>3</v>
      </c>
      <c r="N876" s="147" t="s">
        <v>36</v>
      </c>
      <c r="O876" s="130">
        <v>0</v>
      </c>
      <c r="P876" s="130">
        <f>O876*H876</f>
        <v>0</v>
      </c>
      <c r="Q876" s="130">
        <v>0.17</v>
      </c>
      <c r="R876" s="130">
        <f>Q876*H876</f>
        <v>1.7000000000000002</v>
      </c>
      <c r="S876" s="130">
        <v>0</v>
      </c>
      <c r="T876" s="131">
        <f>S876*H876</f>
        <v>0</v>
      </c>
      <c r="AR876" s="132" t="s">
        <v>172</v>
      </c>
      <c r="AT876" s="132" t="s">
        <v>343</v>
      </c>
      <c r="AU876" s="132" t="s">
        <v>74</v>
      </c>
      <c r="AY876" s="15" t="s">
        <v>124</v>
      </c>
      <c r="BE876" s="133">
        <f>IF(N876="základní",J876,0)</f>
        <v>7300</v>
      </c>
      <c r="BF876" s="133">
        <f>IF(N876="snížená",J876,0)</f>
        <v>0</v>
      </c>
      <c r="BG876" s="133">
        <f>IF(N876="zákl. přenesená",J876,0)</f>
        <v>0</v>
      </c>
      <c r="BH876" s="133">
        <f>IF(N876="sníž. přenesená",J876,0)</f>
        <v>0</v>
      </c>
      <c r="BI876" s="133">
        <f>IF(N876="nulová",J876,0)</f>
        <v>0</v>
      </c>
      <c r="BJ876" s="15" t="s">
        <v>72</v>
      </c>
      <c r="BK876" s="133">
        <f>ROUND(I876*H876,2)</f>
        <v>7300</v>
      </c>
      <c r="BL876" s="15" t="s">
        <v>131</v>
      </c>
      <c r="BM876" s="132" t="s">
        <v>1670</v>
      </c>
    </row>
    <row r="877" spans="2:65" s="1" customFormat="1">
      <c r="B877" s="27"/>
      <c r="D877" s="134" t="s">
        <v>133</v>
      </c>
      <c r="F877" s="135" t="s">
        <v>1669</v>
      </c>
      <c r="L877" s="27"/>
      <c r="M877" s="136"/>
      <c r="T877" s="47"/>
      <c r="AT877" s="15" t="s">
        <v>133</v>
      </c>
      <c r="AU877" s="15" t="s">
        <v>74</v>
      </c>
    </row>
    <row r="878" spans="2:65" s="1" customFormat="1" ht="16.5" customHeight="1">
      <c r="B878" s="121"/>
      <c r="C878" s="139" t="s">
        <v>1671</v>
      </c>
      <c r="D878" s="139" t="s">
        <v>343</v>
      </c>
      <c r="E878" s="140" t="s">
        <v>1672</v>
      </c>
      <c r="F878" s="141" t="s">
        <v>1673</v>
      </c>
      <c r="G878" s="142" t="s">
        <v>252</v>
      </c>
      <c r="H878" s="143">
        <v>5</v>
      </c>
      <c r="I878" s="144">
        <v>557</v>
      </c>
      <c r="J878" s="144">
        <f>ROUND(I878*H878,2)</f>
        <v>2785</v>
      </c>
      <c r="K878" s="141" t="s">
        <v>130</v>
      </c>
      <c r="L878" s="145"/>
      <c r="M878" s="146" t="s">
        <v>3</v>
      </c>
      <c r="N878" s="147" t="s">
        <v>36</v>
      </c>
      <c r="O878" s="130">
        <v>0</v>
      </c>
      <c r="P878" s="130">
        <f>O878*H878</f>
        <v>0</v>
      </c>
      <c r="Q878" s="130">
        <v>0.13400000000000001</v>
      </c>
      <c r="R878" s="130">
        <f>Q878*H878</f>
        <v>0.67</v>
      </c>
      <c r="S878" s="130">
        <v>0</v>
      </c>
      <c r="T878" s="131">
        <f>S878*H878</f>
        <v>0</v>
      </c>
      <c r="AR878" s="132" t="s">
        <v>172</v>
      </c>
      <c r="AT878" s="132" t="s">
        <v>343</v>
      </c>
      <c r="AU878" s="132" t="s">
        <v>74</v>
      </c>
      <c r="AY878" s="15" t="s">
        <v>124</v>
      </c>
      <c r="BE878" s="133">
        <f>IF(N878="základní",J878,0)</f>
        <v>2785</v>
      </c>
      <c r="BF878" s="133">
        <f>IF(N878="snížená",J878,0)</f>
        <v>0</v>
      </c>
      <c r="BG878" s="133">
        <f>IF(N878="zákl. přenesená",J878,0)</f>
        <v>0</v>
      </c>
      <c r="BH878" s="133">
        <f>IF(N878="sníž. přenesená",J878,0)</f>
        <v>0</v>
      </c>
      <c r="BI878" s="133">
        <f>IF(N878="nulová",J878,0)</f>
        <v>0</v>
      </c>
      <c r="BJ878" s="15" t="s">
        <v>72</v>
      </c>
      <c r="BK878" s="133">
        <f>ROUND(I878*H878,2)</f>
        <v>2785</v>
      </c>
      <c r="BL878" s="15" t="s">
        <v>131</v>
      </c>
      <c r="BM878" s="132" t="s">
        <v>1674</v>
      </c>
    </row>
    <row r="879" spans="2:65" s="1" customFormat="1">
      <c r="B879" s="27"/>
      <c r="D879" s="134" t="s">
        <v>133</v>
      </c>
      <c r="F879" s="135" t="s">
        <v>1673</v>
      </c>
      <c r="L879" s="27"/>
      <c r="M879" s="136"/>
      <c r="T879" s="47"/>
      <c r="AT879" s="15" t="s">
        <v>133</v>
      </c>
      <c r="AU879" s="15" t="s">
        <v>74</v>
      </c>
    </row>
    <row r="880" spans="2:65" s="1" customFormat="1" ht="24.2" customHeight="1">
      <c r="B880" s="121"/>
      <c r="C880" s="122" t="s">
        <v>1675</v>
      </c>
      <c r="D880" s="122" t="s">
        <v>126</v>
      </c>
      <c r="E880" s="123" t="s">
        <v>1676</v>
      </c>
      <c r="F880" s="124" t="s">
        <v>1677</v>
      </c>
      <c r="G880" s="125" t="s">
        <v>252</v>
      </c>
      <c r="H880" s="126">
        <v>5</v>
      </c>
      <c r="I880" s="127">
        <v>651</v>
      </c>
      <c r="J880" s="127">
        <f>ROUND(I880*H880,2)</f>
        <v>3255</v>
      </c>
      <c r="K880" s="124" t="s">
        <v>130</v>
      </c>
      <c r="L880" s="27"/>
      <c r="M880" s="128" t="s">
        <v>3</v>
      </c>
      <c r="N880" s="129" t="s">
        <v>36</v>
      </c>
      <c r="O880" s="130">
        <v>0.45200000000000001</v>
      </c>
      <c r="P880" s="130">
        <f>O880*H880</f>
        <v>2.2600000000000002</v>
      </c>
      <c r="Q880" s="130">
        <v>0.32252999999999998</v>
      </c>
      <c r="R880" s="130">
        <f>Q880*H880</f>
        <v>1.6126499999999999</v>
      </c>
      <c r="S880" s="130">
        <v>0</v>
      </c>
      <c r="T880" s="131">
        <f>S880*H880</f>
        <v>0</v>
      </c>
      <c r="AR880" s="132" t="s">
        <v>131</v>
      </c>
      <c r="AT880" s="132" t="s">
        <v>126</v>
      </c>
      <c r="AU880" s="132" t="s">
        <v>74</v>
      </c>
      <c r="AY880" s="15" t="s">
        <v>124</v>
      </c>
      <c r="BE880" s="133">
        <f>IF(N880="základní",J880,0)</f>
        <v>3255</v>
      </c>
      <c r="BF880" s="133">
        <f>IF(N880="snížená",J880,0)</f>
        <v>0</v>
      </c>
      <c r="BG880" s="133">
        <f>IF(N880="zákl. přenesená",J880,0)</f>
        <v>0</v>
      </c>
      <c r="BH880" s="133">
        <f>IF(N880="sníž. přenesená",J880,0)</f>
        <v>0</v>
      </c>
      <c r="BI880" s="133">
        <f>IF(N880="nulová",J880,0)</f>
        <v>0</v>
      </c>
      <c r="BJ880" s="15" t="s">
        <v>72</v>
      </c>
      <c r="BK880" s="133">
        <f>ROUND(I880*H880,2)</f>
        <v>3255</v>
      </c>
      <c r="BL880" s="15" t="s">
        <v>131</v>
      </c>
      <c r="BM880" s="132" t="s">
        <v>1678</v>
      </c>
    </row>
    <row r="881" spans="2:65" s="1" customFormat="1" ht="29.25">
      <c r="B881" s="27"/>
      <c r="D881" s="134" t="s">
        <v>133</v>
      </c>
      <c r="F881" s="135" t="s">
        <v>1679</v>
      </c>
      <c r="L881" s="27"/>
      <c r="M881" s="136"/>
      <c r="T881" s="47"/>
      <c r="AT881" s="15" t="s">
        <v>133</v>
      </c>
      <c r="AU881" s="15" t="s">
        <v>74</v>
      </c>
    </row>
    <row r="882" spans="2:65" s="1" customFormat="1">
      <c r="B882" s="27"/>
      <c r="D882" s="137" t="s">
        <v>135</v>
      </c>
      <c r="F882" s="138" t="s">
        <v>1680</v>
      </c>
      <c r="L882" s="27"/>
      <c r="M882" s="136"/>
      <c r="T882" s="47"/>
      <c r="AT882" s="15" t="s">
        <v>135</v>
      </c>
      <c r="AU882" s="15" t="s">
        <v>74</v>
      </c>
    </row>
    <row r="883" spans="2:65" s="1" customFormat="1" ht="24.2" customHeight="1">
      <c r="B883" s="121"/>
      <c r="C883" s="122" t="s">
        <v>1681</v>
      </c>
      <c r="D883" s="122" t="s">
        <v>126</v>
      </c>
      <c r="E883" s="123" t="s">
        <v>1682</v>
      </c>
      <c r="F883" s="124" t="s">
        <v>1683</v>
      </c>
      <c r="G883" s="125" t="s">
        <v>129</v>
      </c>
      <c r="H883" s="126">
        <v>5</v>
      </c>
      <c r="I883" s="127">
        <v>42.5</v>
      </c>
      <c r="J883" s="127">
        <f>ROUND(I883*H883,2)</f>
        <v>212.5</v>
      </c>
      <c r="K883" s="124" t="s">
        <v>130</v>
      </c>
      <c r="L883" s="27"/>
      <c r="M883" s="128" t="s">
        <v>3</v>
      </c>
      <c r="N883" s="129" t="s">
        <v>36</v>
      </c>
      <c r="O883" s="130">
        <v>6.0000000000000001E-3</v>
      </c>
      <c r="P883" s="130">
        <f>O883*H883</f>
        <v>0.03</v>
      </c>
      <c r="Q883" s="130">
        <v>2.681E-2</v>
      </c>
      <c r="R883" s="130">
        <f>Q883*H883</f>
        <v>0.13405</v>
      </c>
      <c r="S883" s="130">
        <v>0</v>
      </c>
      <c r="T883" s="131">
        <f>S883*H883</f>
        <v>0</v>
      </c>
      <c r="AR883" s="132" t="s">
        <v>131</v>
      </c>
      <c r="AT883" s="132" t="s">
        <v>126</v>
      </c>
      <c r="AU883" s="132" t="s">
        <v>74</v>
      </c>
      <c r="AY883" s="15" t="s">
        <v>124</v>
      </c>
      <c r="BE883" s="133">
        <f>IF(N883="základní",J883,0)</f>
        <v>212.5</v>
      </c>
      <c r="BF883" s="133">
        <f>IF(N883="snížená",J883,0)</f>
        <v>0</v>
      </c>
      <c r="BG883" s="133">
        <f>IF(N883="zákl. přenesená",J883,0)</f>
        <v>0</v>
      </c>
      <c r="BH883" s="133">
        <f>IF(N883="sníž. přenesená",J883,0)</f>
        <v>0</v>
      </c>
      <c r="BI883" s="133">
        <f>IF(N883="nulová",J883,0)</f>
        <v>0</v>
      </c>
      <c r="BJ883" s="15" t="s">
        <v>72</v>
      </c>
      <c r="BK883" s="133">
        <f>ROUND(I883*H883,2)</f>
        <v>212.5</v>
      </c>
      <c r="BL883" s="15" t="s">
        <v>131</v>
      </c>
      <c r="BM883" s="132" t="s">
        <v>1684</v>
      </c>
    </row>
    <row r="884" spans="2:65" s="1" customFormat="1" ht="29.25">
      <c r="B884" s="27"/>
      <c r="D884" s="134" t="s">
        <v>133</v>
      </c>
      <c r="F884" s="135" t="s">
        <v>1685</v>
      </c>
      <c r="L884" s="27"/>
      <c r="M884" s="136"/>
      <c r="T884" s="47"/>
      <c r="AT884" s="15" t="s">
        <v>133</v>
      </c>
      <c r="AU884" s="15" t="s">
        <v>74</v>
      </c>
    </row>
    <row r="885" spans="2:65" s="1" customFormat="1">
      <c r="B885" s="27"/>
      <c r="D885" s="137" t="s">
        <v>135</v>
      </c>
      <c r="F885" s="138" t="s">
        <v>1686</v>
      </c>
      <c r="L885" s="27"/>
      <c r="M885" s="136"/>
      <c r="T885" s="47"/>
      <c r="AT885" s="15" t="s">
        <v>135</v>
      </c>
      <c r="AU885" s="15" t="s">
        <v>74</v>
      </c>
    </row>
    <row r="886" spans="2:65" s="1" customFormat="1" ht="24.2" customHeight="1">
      <c r="B886" s="121"/>
      <c r="C886" s="122" t="s">
        <v>1687</v>
      </c>
      <c r="D886" s="122" t="s">
        <v>126</v>
      </c>
      <c r="E886" s="123" t="s">
        <v>1688</v>
      </c>
      <c r="F886" s="124" t="s">
        <v>1689</v>
      </c>
      <c r="G886" s="125" t="s">
        <v>252</v>
      </c>
      <c r="H886" s="126">
        <v>50</v>
      </c>
      <c r="I886" s="127">
        <v>585</v>
      </c>
      <c r="J886" s="127">
        <f>ROUND(I886*H886,2)</f>
        <v>29250</v>
      </c>
      <c r="K886" s="124" t="s">
        <v>130</v>
      </c>
      <c r="L886" s="27"/>
      <c r="M886" s="128" t="s">
        <v>3</v>
      </c>
      <c r="N886" s="129" t="s">
        <v>36</v>
      </c>
      <c r="O886" s="130">
        <v>0.26900000000000002</v>
      </c>
      <c r="P886" s="130">
        <f>O886*H886</f>
        <v>13.450000000000001</v>
      </c>
      <c r="Q886" s="130">
        <v>0.29221000000000003</v>
      </c>
      <c r="R886" s="130">
        <f>Q886*H886</f>
        <v>14.610500000000002</v>
      </c>
      <c r="S886" s="130">
        <v>0</v>
      </c>
      <c r="T886" s="131">
        <f>S886*H886</f>
        <v>0</v>
      </c>
      <c r="AR886" s="132" t="s">
        <v>131</v>
      </c>
      <c r="AT886" s="132" t="s">
        <v>126</v>
      </c>
      <c r="AU886" s="132" t="s">
        <v>74</v>
      </c>
      <c r="AY886" s="15" t="s">
        <v>124</v>
      </c>
      <c r="BE886" s="133">
        <f>IF(N886="základní",J886,0)</f>
        <v>29250</v>
      </c>
      <c r="BF886" s="133">
        <f>IF(N886="snížená",J886,0)</f>
        <v>0</v>
      </c>
      <c r="BG886" s="133">
        <f>IF(N886="zákl. přenesená",J886,0)</f>
        <v>0</v>
      </c>
      <c r="BH886" s="133">
        <f>IF(N886="sníž. přenesená",J886,0)</f>
        <v>0</v>
      </c>
      <c r="BI886" s="133">
        <f>IF(N886="nulová",J886,0)</f>
        <v>0</v>
      </c>
      <c r="BJ886" s="15" t="s">
        <v>72</v>
      </c>
      <c r="BK886" s="133">
        <f>ROUND(I886*H886,2)</f>
        <v>29250</v>
      </c>
      <c r="BL886" s="15" t="s">
        <v>131</v>
      </c>
      <c r="BM886" s="132" t="s">
        <v>1690</v>
      </c>
    </row>
    <row r="887" spans="2:65" s="1" customFormat="1" ht="19.5">
      <c r="B887" s="27"/>
      <c r="D887" s="134" t="s">
        <v>133</v>
      </c>
      <c r="F887" s="135" t="s">
        <v>1691</v>
      </c>
      <c r="L887" s="27"/>
      <c r="M887" s="136"/>
      <c r="T887" s="47"/>
      <c r="AT887" s="15" t="s">
        <v>133</v>
      </c>
      <c r="AU887" s="15" t="s">
        <v>74</v>
      </c>
    </row>
    <row r="888" spans="2:65" s="1" customFormat="1">
      <c r="B888" s="27"/>
      <c r="D888" s="137" t="s">
        <v>135</v>
      </c>
      <c r="F888" s="138" t="s">
        <v>1692</v>
      </c>
      <c r="L888" s="27"/>
      <c r="M888" s="136"/>
      <c r="T888" s="47"/>
      <c r="AT888" s="15" t="s">
        <v>135</v>
      </c>
      <c r="AU888" s="15" t="s">
        <v>74</v>
      </c>
    </row>
    <row r="889" spans="2:65" s="1" customFormat="1" ht="24.2" customHeight="1">
      <c r="B889" s="121"/>
      <c r="C889" s="139" t="s">
        <v>1693</v>
      </c>
      <c r="D889" s="139" t="s">
        <v>343</v>
      </c>
      <c r="E889" s="140" t="s">
        <v>1694</v>
      </c>
      <c r="F889" s="141" t="s">
        <v>1695</v>
      </c>
      <c r="G889" s="142" t="s">
        <v>252</v>
      </c>
      <c r="H889" s="143">
        <v>50</v>
      </c>
      <c r="I889" s="144">
        <v>1040</v>
      </c>
      <c r="J889" s="144">
        <f>ROUND(I889*H889,2)</f>
        <v>52000</v>
      </c>
      <c r="K889" s="141" t="s">
        <v>130</v>
      </c>
      <c r="L889" s="145"/>
      <c r="M889" s="146" t="s">
        <v>3</v>
      </c>
      <c r="N889" s="147" t="s">
        <v>36</v>
      </c>
      <c r="O889" s="130">
        <v>0</v>
      </c>
      <c r="P889" s="130">
        <f>O889*H889</f>
        <v>0</v>
      </c>
      <c r="Q889" s="130">
        <v>1.5599999999999999E-2</v>
      </c>
      <c r="R889" s="130">
        <f>Q889*H889</f>
        <v>0.77999999999999992</v>
      </c>
      <c r="S889" s="130">
        <v>0</v>
      </c>
      <c r="T889" s="131">
        <f>S889*H889</f>
        <v>0</v>
      </c>
      <c r="AR889" s="132" t="s">
        <v>172</v>
      </c>
      <c r="AT889" s="132" t="s">
        <v>343</v>
      </c>
      <c r="AU889" s="132" t="s">
        <v>74</v>
      </c>
      <c r="AY889" s="15" t="s">
        <v>124</v>
      </c>
      <c r="BE889" s="133">
        <f>IF(N889="základní",J889,0)</f>
        <v>52000</v>
      </c>
      <c r="BF889" s="133">
        <f>IF(N889="snížená",J889,0)</f>
        <v>0</v>
      </c>
      <c r="BG889" s="133">
        <f>IF(N889="zákl. přenesená",J889,0)</f>
        <v>0</v>
      </c>
      <c r="BH889" s="133">
        <f>IF(N889="sníž. přenesená",J889,0)</f>
        <v>0</v>
      </c>
      <c r="BI889" s="133">
        <f>IF(N889="nulová",J889,0)</f>
        <v>0</v>
      </c>
      <c r="BJ889" s="15" t="s">
        <v>72</v>
      </c>
      <c r="BK889" s="133">
        <f>ROUND(I889*H889,2)</f>
        <v>52000</v>
      </c>
      <c r="BL889" s="15" t="s">
        <v>131</v>
      </c>
      <c r="BM889" s="132" t="s">
        <v>1696</v>
      </c>
    </row>
    <row r="890" spans="2:65" s="1" customFormat="1" ht="19.5">
      <c r="B890" s="27"/>
      <c r="D890" s="134" t="s">
        <v>133</v>
      </c>
      <c r="F890" s="135" t="s">
        <v>1695</v>
      </c>
      <c r="L890" s="27"/>
      <c r="M890" s="136"/>
      <c r="T890" s="47"/>
      <c r="AT890" s="15" t="s">
        <v>133</v>
      </c>
      <c r="AU890" s="15" t="s">
        <v>74</v>
      </c>
    </row>
    <row r="891" spans="2:65" s="1" customFormat="1" ht="24.2" customHeight="1">
      <c r="B891" s="121"/>
      <c r="C891" s="122" t="s">
        <v>1697</v>
      </c>
      <c r="D891" s="122" t="s">
        <v>126</v>
      </c>
      <c r="E891" s="123" t="s">
        <v>1698</v>
      </c>
      <c r="F891" s="124" t="s">
        <v>1699</v>
      </c>
      <c r="G891" s="125" t="s">
        <v>252</v>
      </c>
      <c r="H891" s="126">
        <v>10</v>
      </c>
      <c r="I891" s="127">
        <v>611</v>
      </c>
      <c r="J891" s="127">
        <f>ROUND(I891*H891,2)</f>
        <v>6110</v>
      </c>
      <c r="K891" s="124" t="s">
        <v>130</v>
      </c>
      <c r="L891" s="27"/>
      <c r="M891" s="128" t="s">
        <v>3</v>
      </c>
      <c r="N891" s="129" t="s">
        <v>36</v>
      </c>
      <c r="O891" s="130">
        <v>0.26900000000000002</v>
      </c>
      <c r="P891" s="130">
        <f>O891*H891</f>
        <v>2.6900000000000004</v>
      </c>
      <c r="Q891" s="130">
        <v>0.29221000000000003</v>
      </c>
      <c r="R891" s="130">
        <f>Q891*H891</f>
        <v>2.9221000000000004</v>
      </c>
      <c r="S891" s="130">
        <v>0</v>
      </c>
      <c r="T891" s="131">
        <f>S891*H891</f>
        <v>0</v>
      </c>
      <c r="AR891" s="132" t="s">
        <v>131</v>
      </c>
      <c r="AT891" s="132" t="s">
        <v>126</v>
      </c>
      <c r="AU891" s="132" t="s">
        <v>74</v>
      </c>
      <c r="AY891" s="15" t="s">
        <v>124</v>
      </c>
      <c r="BE891" s="133">
        <f>IF(N891="základní",J891,0)</f>
        <v>6110</v>
      </c>
      <c r="BF891" s="133">
        <f>IF(N891="snížená",J891,0)</f>
        <v>0</v>
      </c>
      <c r="BG891" s="133">
        <f>IF(N891="zákl. přenesená",J891,0)</f>
        <v>0</v>
      </c>
      <c r="BH891" s="133">
        <f>IF(N891="sníž. přenesená",J891,0)</f>
        <v>0</v>
      </c>
      <c r="BI891" s="133">
        <f>IF(N891="nulová",J891,0)</f>
        <v>0</v>
      </c>
      <c r="BJ891" s="15" t="s">
        <v>72</v>
      </c>
      <c r="BK891" s="133">
        <f>ROUND(I891*H891,2)</f>
        <v>6110</v>
      </c>
      <c r="BL891" s="15" t="s">
        <v>131</v>
      </c>
      <c r="BM891" s="132" t="s">
        <v>1700</v>
      </c>
    </row>
    <row r="892" spans="2:65" s="1" customFormat="1" ht="19.5">
      <c r="B892" s="27"/>
      <c r="D892" s="134" t="s">
        <v>133</v>
      </c>
      <c r="F892" s="135" t="s">
        <v>1699</v>
      </c>
      <c r="L892" s="27"/>
      <c r="M892" s="136"/>
      <c r="T892" s="47"/>
      <c r="AT892" s="15" t="s">
        <v>133</v>
      </c>
      <c r="AU892" s="15" t="s">
        <v>74</v>
      </c>
    </row>
    <row r="893" spans="2:65" s="1" customFormat="1">
      <c r="B893" s="27"/>
      <c r="D893" s="137" t="s">
        <v>135</v>
      </c>
      <c r="F893" s="138" t="s">
        <v>1701</v>
      </c>
      <c r="L893" s="27"/>
      <c r="M893" s="136"/>
      <c r="T893" s="47"/>
      <c r="AT893" s="15" t="s">
        <v>135</v>
      </c>
      <c r="AU893" s="15" t="s">
        <v>74</v>
      </c>
    </row>
    <row r="894" spans="2:65" s="1" customFormat="1" ht="16.5" customHeight="1">
      <c r="B894" s="121"/>
      <c r="C894" s="139" t="s">
        <v>1702</v>
      </c>
      <c r="D894" s="139" t="s">
        <v>343</v>
      </c>
      <c r="E894" s="140" t="s">
        <v>1703</v>
      </c>
      <c r="F894" s="141" t="s">
        <v>1704</v>
      </c>
      <c r="G894" s="142" t="s">
        <v>252</v>
      </c>
      <c r="H894" s="143">
        <v>10</v>
      </c>
      <c r="I894" s="144">
        <v>337</v>
      </c>
      <c r="J894" s="144">
        <f>ROUND(I894*H894,2)</f>
        <v>3370</v>
      </c>
      <c r="K894" s="141" t="s">
        <v>130</v>
      </c>
      <c r="L894" s="145"/>
      <c r="M894" s="146" t="s">
        <v>3</v>
      </c>
      <c r="N894" s="147" t="s">
        <v>36</v>
      </c>
      <c r="O894" s="130">
        <v>0</v>
      </c>
      <c r="P894" s="130">
        <f>O894*H894</f>
        <v>0</v>
      </c>
      <c r="Q894" s="130">
        <v>2.15E-3</v>
      </c>
      <c r="R894" s="130">
        <f>Q894*H894</f>
        <v>2.1499999999999998E-2</v>
      </c>
      <c r="S894" s="130">
        <v>0</v>
      </c>
      <c r="T894" s="131">
        <f>S894*H894</f>
        <v>0</v>
      </c>
      <c r="AR894" s="132" t="s">
        <v>172</v>
      </c>
      <c r="AT894" s="132" t="s">
        <v>343</v>
      </c>
      <c r="AU894" s="132" t="s">
        <v>74</v>
      </c>
      <c r="AY894" s="15" t="s">
        <v>124</v>
      </c>
      <c r="BE894" s="133">
        <f>IF(N894="základní",J894,0)</f>
        <v>3370</v>
      </c>
      <c r="BF894" s="133">
        <f>IF(N894="snížená",J894,0)</f>
        <v>0</v>
      </c>
      <c r="BG894" s="133">
        <f>IF(N894="zákl. přenesená",J894,0)</f>
        <v>0</v>
      </c>
      <c r="BH894" s="133">
        <f>IF(N894="sníž. přenesená",J894,0)</f>
        <v>0</v>
      </c>
      <c r="BI894" s="133">
        <f>IF(N894="nulová",J894,0)</f>
        <v>0</v>
      </c>
      <c r="BJ894" s="15" t="s">
        <v>72</v>
      </c>
      <c r="BK894" s="133">
        <f>ROUND(I894*H894,2)</f>
        <v>3370</v>
      </c>
      <c r="BL894" s="15" t="s">
        <v>131</v>
      </c>
      <c r="BM894" s="132" t="s">
        <v>1705</v>
      </c>
    </row>
    <row r="895" spans="2:65" s="1" customFormat="1">
      <c r="B895" s="27"/>
      <c r="D895" s="134" t="s">
        <v>133</v>
      </c>
      <c r="F895" s="135" t="s">
        <v>1704</v>
      </c>
      <c r="L895" s="27"/>
      <c r="M895" s="136"/>
      <c r="T895" s="47"/>
      <c r="AT895" s="15" t="s">
        <v>133</v>
      </c>
      <c r="AU895" s="15" t="s">
        <v>74</v>
      </c>
    </row>
    <row r="896" spans="2:65" s="1" customFormat="1" ht="33" customHeight="1">
      <c r="B896" s="121"/>
      <c r="C896" s="122" t="s">
        <v>1706</v>
      </c>
      <c r="D896" s="122" t="s">
        <v>126</v>
      </c>
      <c r="E896" s="123" t="s">
        <v>1707</v>
      </c>
      <c r="F896" s="124" t="s">
        <v>1708</v>
      </c>
      <c r="G896" s="125" t="s">
        <v>252</v>
      </c>
      <c r="H896" s="126">
        <v>10</v>
      </c>
      <c r="I896" s="127">
        <v>399</v>
      </c>
      <c r="J896" s="127">
        <f>ROUND(I896*H896,2)</f>
        <v>3990</v>
      </c>
      <c r="K896" s="124" t="s">
        <v>130</v>
      </c>
      <c r="L896" s="27"/>
      <c r="M896" s="128" t="s">
        <v>3</v>
      </c>
      <c r="N896" s="129" t="s">
        <v>36</v>
      </c>
      <c r="O896" s="130">
        <v>0.97299999999999998</v>
      </c>
      <c r="P896" s="130">
        <f>O896*H896</f>
        <v>9.73</v>
      </c>
      <c r="Q896" s="130">
        <v>0</v>
      </c>
      <c r="R896" s="130">
        <f>Q896*H896</f>
        <v>0</v>
      </c>
      <c r="S896" s="130">
        <v>6.4000000000000001E-2</v>
      </c>
      <c r="T896" s="131">
        <f>S896*H896</f>
        <v>0.64</v>
      </c>
      <c r="AR896" s="132" t="s">
        <v>131</v>
      </c>
      <c r="AT896" s="132" t="s">
        <v>126</v>
      </c>
      <c r="AU896" s="132" t="s">
        <v>74</v>
      </c>
      <c r="AY896" s="15" t="s">
        <v>124</v>
      </c>
      <c r="BE896" s="133">
        <f>IF(N896="základní",J896,0)</f>
        <v>3990</v>
      </c>
      <c r="BF896" s="133">
        <f>IF(N896="snížená",J896,0)</f>
        <v>0</v>
      </c>
      <c r="BG896" s="133">
        <f>IF(N896="zákl. přenesená",J896,0)</f>
        <v>0</v>
      </c>
      <c r="BH896" s="133">
        <f>IF(N896="sníž. přenesená",J896,0)</f>
        <v>0</v>
      </c>
      <c r="BI896" s="133">
        <f>IF(N896="nulová",J896,0)</f>
        <v>0</v>
      </c>
      <c r="BJ896" s="15" t="s">
        <v>72</v>
      </c>
      <c r="BK896" s="133">
        <f>ROUND(I896*H896,2)</f>
        <v>3990</v>
      </c>
      <c r="BL896" s="15" t="s">
        <v>131</v>
      </c>
      <c r="BM896" s="132" t="s">
        <v>1709</v>
      </c>
    </row>
    <row r="897" spans="2:65" s="1" customFormat="1" ht="19.5">
      <c r="B897" s="27"/>
      <c r="D897" s="134" t="s">
        <v>133</v>
      </c>
      <c r="F897" s="135" t="s">
        <v>1710</v>
      </c>
      <c r="L897" s="27"/>
      <c r="M897" s="136"/>
      <c r="T897" s="47"/>
      <c r="AT897" s="15" t="s">
        <v>133</v>
      </c>
      <c r="AU897" s="15" t="s">
        <v>74</v>
      </c>
    </row>
    <row r="898" spans="2:65" s="1" customFormat="1">
      <c r="B898" s="27"/>
      <c r="D898" s="137" t="s">
        <v>135</v>
      </c>
      <c r="F898" s="138" t="s">
        <v>1711</v>
      </c>
      <c r="L898" s="27"/>
      <c r="M898" s="136"/>
      <c r="T898" s="47"/>
      <c r="AT898" s="15" t="s">
        <v>135</v>
      </c>
      <c r="AU898" s="15" t="s">
        <v>74</v>
      </c>
    </row>
    <row r="899" spans="2:65" s="1" customFormat="1" ht="33" customHeight="1">
      <c r="B899" s="121"/>
      <c r="C899" s="122" t="s">
        <v>1712</v>
      </c>
      <c r="D899" s="122" t="s">
        <v>126</v>
      </c>
      <c r="E899" s="123" t="s">
        <v>1713</v>
      </c>
      <c r="F899" s="124" t="s">
        <v>1714</v>
      </c>
      <c r="G899" s="125" t="s">
        <v>252</v>
      </c>
      <c r="H899" s="126">
        <v>10</v>
      </c>
      <c r="I899" s="127">
        <v>546</v>
      </c>
      <c r="J899" s="127">
        <f>ROUND(I899*H899,2)</f>
        <v>5460</v>
      </c>
      <c r="K899" s="124" t="s">
        <v>130</v>
      </c>
      <c r="L899" s="27"/>
      <c r="M899" s="128" t="s">
        <v>3</v>
      </c>
      <c r="N899" s="129" t="s">
        <v>36</v>
      </c>
      <c r="O899" s="130">
        <v>1.333</v>
      </c>
      <c r="P899" s="130">
        <f>O899*H899</f>
        <v>13.33</v>
      </c>
      <c r="Q899" s="130">
        <v>0</v>
      </c>
      <c r="R899" s="130">
        <f>Q899*H899</f>
        <v>0</v>
      </c>
      <c r="S899" s="130">
        <v>6.8000000000000005E-2</v>
      </c>
      <c r="T899" s="131">
        <f>S899*H899</f>
        <v>0.68</v>
      </c>
      <c r="AR899" s="132" t="s">
        <v>131</v>
      </c>
      <c r="AT899" s="132" t="s">
        <v>126</v>
      </c>
      <c r="AU899" s="132" t="s">
        <v>74</v>
      </c>
      <c r="AY899" s="15" t="s">
        <v>124</v>
      </c>
      <c r="BE899" s="133">
        <f>IF(N899="základní",J899,0)</f>
        <v>5460</v>
      </c>
      <c r="BF899" s="133">
        <f>IF(N899="snížená",J899,0)</f>
        <v>0</v>
      </c>
      <c r="BG899" s="133">
        <f>IF(N899="zákl. přenesená",J899,0)</f>
        <v>0</v>
      </c>
      <c r="BH899" s="133">
        <f>IF(N899="sníž. přenesená",J899,0)</f>
        <v>0</v>
      </c>
      <c r="BI899" s="133">
        <f>IF(N899="nulová",J899,0)</f>
        <v>0</v>
      </c>
      <c r="BJ899" s="15" t="s">
        <v>72</v>
      </c>
      <c r="BK899" s="133">
        <f>ROUND(I899*H899,2)</f>
        <v>5460</v>
      </c>
      <c r="BL899" s="15" t="s">
        <v>131</v>
      </c>
      <c r="BM899" s="132" t="s">
        <v>1715</v>
      </c>
    </row>
    <row r="900" spans="2:65" s="1" customFormat="1" ht="19.5">
      <c r="B900" s="27"/>
      <c r="D900" s="134" t="s">
        <v>133</v>
      </c>
      <c r="F900" s="135" t="s">
        <v>1716</v>
      </c>
      <c r="L900" s="27"/>
      <c r="M900" s="136"/>
      <c r="T900" s="47"/>
      <c r="AT900" s="15" t="s">
        <v>133</v>
      </c>
      <c r="AU900" s="15" t="s">
        <v>74</v>
      </c>
    </row>
    <row r="901" spans="2:65" s="1" customFormat="1">
      <c r="B901" s="27"/>
      <c r="D901" s="137" t="s">
        <v>135</v>
      </c>
      <c r="F901" s="138" t="s">
        <v>1717</v>
      </c>
      <c r="L901" s="27"/>
      <c r="M901" s="136"/>
      <c r="T901" s="47"/>
      <c r="AT901" s="15" t="s">
        <v>135</v>
      </c>
      <c r="AU901" s="15" t="s">
        <v>74</v>
      </c>
    </row>
    <row r="902" spans="2:65" s="1" customFormat="1" ht="24.2" customHeight="1">
      <c r="B902" s="121"/>
      <c r="C902" s="122" t="s">
        <v>1718</v>
      </c>
      <c r="D902" s="122" t="s">
        <v>126</v>
      </c>
      <c r="E902" s="123" t="s">
        <v>1719</v>
      </c>
      <c r="F902" s="124" t="s">
        <v>1720</v>
      </c>
      <c r="G902" s="125" t="s">
        <v>252</v>
      </c>
      <c r="H902" s="126">
        <v>10</v>
      </c>
      <c r="I902" s="127">
        <v>2240</v>
      </c>
      <c r="J902" s="127">
        <f>ROUND(I902*H902,2)</f>
        <v>22400</v>
      </c>
      <c r="K902" s="124" t="s">
        <v>130</v>
      </c>
      <c r="L902" s="27"/>
      <c r="M902" s="128" t="s">
        <v>3</v>
      </c>
      <c r="N902" s="129" t="s">
        <v>36</v>
      </c>
      <c r="O902" s="130">
        <v>1.8520000000000001</v>
      </c>
      <c r="P902" s="130">
        <f>O902*H902</f>
        <v>18.52</v>
      </c>
      <c r="Q902" s="130">
        <v>5.4239999999999997E-2</v>
      </c>
      <c r="R902" s="130">
        <f>Q902*H902</f>
        <v>0.54239999999999999</v>
      </c>
      <c r="S902" s="130">
        <v>0</v>
      </c>
      <c r="T902" s="131">
        <f>S902*H902</f>
        <v>0</v>
      </c>
      <c r="AR902" s="132" t="s">
        <v>131</v>
      </c>
      <c r="AT902" s="132" t="s">
        <v>126</v>
      </c>
      <c r="AU902" s="132" t="s">
        <v>74</v>
      </c>
      <c r="AY902" s="15" t="s">
        <v>124</v>
      </c>
      <c r="BE902" s="133">
        <f>IF(N902="základní",J902,0)</f>
        <v>22400</v>
      </c>
      <c r="BF902" s="133">
        <f>IF(N902="snížená",J902,0)</f>
        <v>0</v>
      </c>
      <c r="BG902" s="133">
        <f>IF(N902="zákl. přenesená",J902,0)</f>
        <v>0</v>
      </c>
      <c r="BH902" s="133">
        <f>IF(N902="sníž. přenesená",J902,0)</f>
        <v>0</v>
      </c>
      <c r="BI902" s="133">
        <f>IF(N902="nulová",J902,0)</f>
        <v>0</v>
      </c>
      <c r="BJ902" s="15" t="s">
        <v>72</v>
      </c>
      <c r="BK902" s="133">
        <f>ROUND(I902*H902,2)</f>
        <v>22400</v>
      </c>
      <c r="BL902" s="15" t="s">
        <v>131</v>
      </c>
      <c r="BM902" s="132" t="s">
        <v>1721</v>
      </c>
    </row>
    <row r="903" spans="2:65" s="1" customFormat="1" ht="19.5">
      <c r="B903" s="27"/>
      <c r="D903" s="134" t="s">
        <v>133</v>
      </c>
      <c r="F903" s="135" t="s">
        <v>1722</v>
      </c>
      <c r="L903" s="27"/>
      <c r="M903" s="136"/>
      <c r="T903" s="47"/>
      <c r="AT903" s="15" t="s">
        <v>133</v>
      </c>
      <c r="AU903" s="15" t="s">
        <v>74</v>
      </c>
    </row>
    <row r="904" spans="2:65" s="1" customFormat="1">
      <c r="B904" s="27"/>
      <c r="D904" s="137" t="s">
        <v>135</v>
      </c>
      <c r="F904" s="138" t="s">
        <v>1723</v>
      </c>
      <c r="L904" s="27"/>
      <c r="M904" s="136"/>
      <c r="T904" s="47"/>
      <c r="AT904" s="15" t="s">
        <v>135</v>
      </c>
      <c r="AU904" s="15" t="s">
        <v>74</v>
      </c>
    </row>
    <row r="905" spans="2:65" s="1" customFormat="1" ht="24.2" customHeight="1">
      <c r="B905" s="121"/>
      <c r="C905" s="122" t="s">
        <v>1724</v>
      </c>
      <c r="D905" s="122" t="s">
        <v>126</v>
      </c>
      <c r="E905" s="123" t="s">
        <v>1725</v>
      </c>
      <c r="F905" s="124" t="s">
        <v>1726</v>
      </c>
      <c r="G905" s="125" t="s">
        <v>252</v>
      </c>
      <c r="H905" s="126">
        <v>10</v>
      </c>
      <c r="I905" s="127">
        <v>2430</v>
      </c>
      <c r="J905" s="127">
        <f>ROUND(I905*H905,2)</f>
        <v>24300</v>
      </c>
      <c r="K905" s="124" t="s">
        <v>130</v>
      </c>
      <c r="L905" s="27"/>
      <c r="M905" s="128" t="s">
        <v>3</v>
      </c>
      <c r="N905" s="129" t="s">
        <v>36</v>
      </c>
      <c r="O905" s="130">
        <v>2.5350000000000001</v>
      </c>
      <c r="P905" s="130">
        <f>O905*H905</f>
        <v>25.35</v>
      </c>
      <c r="Q905" s="130">
        <v>5.2540000000000003E-2</v>
      </c>
      <c r="R905" s="130">
        <f>Q905*H905</f>
        <v>0.52540000000000009</v>
      </c>
      <c r="S905" s="130">
        <v>0</v>
      </c>
      <c r="T905" s="131">
        <f>S905*H905</f>
        <v>0</v>
      </c>
      <c r="AR905" s="132" t="s">
        <v>131</v>
      </c>
      <c r="AT905" s="132" t="s">
        <v>126</v>
      </c>
      <c r="AU905" s="132" t="s">
        <v>74</v>
      </c>
      <c r="AY905" s="15" t="s">
        <v>124</v>
      </c>
      <c r="BE905" s="133">
        <f>IF(N905="základní",J905,0)</f>
        <v>24300</v>
      </c>
      <c r="BF905" s="133">
        <f>IF(N905="snížená",J905,0)</f>
        <v>0</v>
      </c>
      <c r="BG905" s="133">
        <f>IF(N905="zákl. přenesená",J905,0)</f>
        <v>0</v>
      </c>
      <c r="BH905" s="133">
        <f>IF(N905="sníž. přenesená",J905,0)</f>
        <v>0</v>
      </c>
      <c r="BI905" s="133">
        <f>IF(N905="nulová",J905,0)</f>
        <v>0</v>
      </c>
      <c r="BJ905" s="15" t="s">
        <v>72</v>
      </c>
      <c r="BK905" s="133">
        <f>ROUND(I905*H905,2)</f>
        <v>24300</v>
      </c>
      <c r="BL905" s="15" t="s">
        <v>131</v>
      </c>
      <c r="BM905" s="132" t="s">
        <v>1727</v>
      </c>
    </row>
    <row r="906" spans="2:65" s="1" customFormat="1" ht="19.5">
      <c r="B906" s="27"/>
      <c r="D906" s="134" t="s">
        <v>133</v>
      </c>
      <c r="F906" s="135" t="s">
        <v>1728</v>
      </c>
      <c r="L906" s="27"/>
      <c r="M906" s="136"/>
      <c r="T906" s="47"/>
      <c r="AT906" s="15" t="s">
        <v>133</v>
      </c>
      <c r="AU906" s="15" t="s">
        <v>74</v>
      </c>
    </row>
    <row r="907" spans="2:65" s="1" customFormat="1">
      <c r="B907" s="27"/>
      <c r="D907" s="137" t="s">
        <v>135</v>
      </c>
      <c r="F907" s="138" t="s">
        <v>1729</v>
      </c>
      <c r="L907" s="27"/>
      <c r="M907" s="136"/>
      <c r="T907" s="47"/>
      <c r="AT907" s="15" t="s">
        <v>135</v>
      </c>
      <c r="AU907" s="15" t="s">
        <v>74</v>
      </c>
    </row>
    <row r="908" spans="2:65" s="1" customFormat="1" ht="24.2" customHeight="1">
      <c r="B908" s="121"/>
      <c r="C908" s="122" t="s">
        <v>1730</v>
      </c>
      <c r="D908" s="122" t="s">
        <v>126</v>
      </c>
      <c r="E908" s="123" t="s">
        <v>1731</v>
      </c>
      <c r="F908" s="124" t="s">
        <v>1732</v>
      </c>
      <c r="G908" s="125" t="s">
        <v>252</v>
      </c>
      <c r="H908" s="126">
        <v>10</v>
      </c>
      <c r="I908" s="127">
        <v>643</v>
      </c>
      <c r="J908" s="127">
        <f>ROUND(I908*H908,2)</f>
        <v>6430</v>
      </c>
      <c r="K908" s="124" t="s">
        <v>130</v>
      </c>
      <c r="L908" s="27"/>
      <c r="M908" s="128" t="s">
        <v>3</v>
      </c>
      <c r="N908" s="129" t="s">
        <v>36</v>
      </c>
      <c r="O908" s="130">
        <v>0.89900000000000002</v>
      </c>
      <c r="P908" s="130">
        <f>O908*H908</f>
        <v>8.99</v>
      </c>
      <c r="Q908" s="130">
        <v>2.2300000000000002E-3</v>
      </c>
      <c r="R908" s="130">
        <f>Q908*H908</f>
        <v>2.23E-2</v>
      </c>
      <c r="S908" s="130">
        <v>0</v>
      </c>
      <c r="T908" s="131">
        <f>S908*H908</f>
        <v>0</v>
      </c>
      <c r="AR908" s="132" t="s">
        <v>131</v>
      </c>
      <c r="AT908" s="132" t="s">
        <v>126</v>
      </c>
      <c r="AU908" s="132" t="s">
        <v>74</v>
      </c>
      <c r="AY908" s="15" t="s">
        <v>124</v>
      </c>
      <c r="BE908" s="133">
        <f>IF(N908="základní",J908,0)</f>
        <v>6430</v>
      </c>
      <c r="BF908" s="133">
        <f>IF(N908="snížená",J908,0)</f>
        <v>0</v>
      </c>
      <c r="BG908" s="133">
        <f>IF(N908="zákl. přenesená",J908,0)</f>
        <v>0</v>
      </c>
      <c r="BH908" s="133">
        <f>IF(N908="sníž. přenesená",J908,0)</f>
        <v>0</v>
      </c>
      <c r="BI908" s="133">
        <f>IF(N908="nulová",J908,0)</f>
        <v>0</v>
      </c>
      <c r="BJ908" s="15" t="s">
        <v>72</v>
      </c>
      <c r="BK908" s="133">
        <f>ROUND(I908*H908,2)</f>
        <v>6430</v>
      </c>
      <c r="BL908" s="15" t="s">
        <v>131</v>
      </c>
      <c r="BM908" s="132" t="s">
        <v>1733</v>
      </c>
    </row>
    <row r="909" spans="2:65" s="1" customFormat="1" ht="19.5">
      <c r="B909" s="27"/>
      <c r="D909" s="134" t="s">
        <v>133</v>
      </c>
      <c r="F909" s="135" t="s">
        <v>1734</v>
      </c>
      <c r="L909" s="27"/>
      <c r="M909" s="136"/>
      <c r="T909" s="47"/>
      <c r="AT909" s="15" t="s">
        <v>133</v>
      </c>
      <c r="AU909" s="15" t="s">
        <v>74</v>
      </c>
    </row>
    <row r="910" spans="2:65" s="1" customFormat="1">
      <c r="B910" s="27"/>
      <c r="D910" s="137" t="s">
        <v>135</v>
      </c>
      <c r="F910" s="138" t="s">
        <v>1735</v>
      </c>
      <c r="L910" s="27"/>
      <c r="M910" s="136"/>
      <c r="T910" s="47"/>
      <c r="AT910" s="15" t="s">
        <v>135</v>
      </c>
      <c r="AU910" s="15" t="s">
        <v>74</v>
      </c>
    </row>
    <row r="911" spans="2:65" s="1" customFormat="1" ht="24.2" customHeight="1">
      <c r="B911" s="121"/>
      <c r="C911" s="139" t="s">
        <v>1736</v>
      </c>
      <c r="D911" s="139" t="s">
        <v>343</v>
      </c>
      <c r="E911" s="140" t="s">
        <v>1737</v>
      </c>
      <c r="F911" s="141" t="s">
        <v>1738</v>
      </c>
      <c r="G911" s="142" t="s">
        <v>346</v>
      </c>
      <c r="H911" s="143">
        <v>0.25</v>
      </c>
      <c r="I911" s="144">
        <v>34400</v>
      </c>
      <c r="J911" s="144">
        <f>ROUND(I911*H911,2)</f>
        <v>8600</v>
      </c>
      <c r="K911" s="141" t="s">
        <v>130</v>
      </c>
      <c r="L911" s="145"/>
      <c r="M911" s="146" t="s">
        <v>3</v>
      </c>
      <c r="N911" s="147" t="s">
        <v>36</v>
      </c>
      <c r="O911" s="130">
        <v>0</v>
      </c>
      <c r="P911" s="130">
        <f>O911*H911</f>
        <v>0</v>
      </c>
      <c r="Q911" s="130">
        <v>1</v>
      </c>
      <c r="R911" s="130">
        <f>Q911*H911</f>
        <v>0.25</v>
      </c>
      <c r="S911" s="130">
        <v>0</v>
      </c>
      <c r="T911" s="131">
        <f>S911*H911</f>
        <v>0</v>
      </c>
      <c r="AR911" s="132" t="s">
        <v>172</v>
      </c>
      <c r="AT911" s="132" t="s">
        <v>343</v>
      </c>
      <c r="AU911" s="132" t="s">
        <v>74</v>
      </c>
      <c r="AY911" s="15" t="s">
        <v>124</v>
      </c>
      <c r="BE911" s="133">
        <f>IF(N911="základní",J911,0)</f>
        <v>8600</v>
      </c>
      <c r="BF911" s="133">
        <f>IF(N911="snížená",J911,0)</f>
        <v>0</v>
      </c>
      <c r="BG911" s="133">
        <f>IF(N911="zákl. přenesená",J911,0)</f>
        <v>0</v>
      </c>
      <c r="BH911" s="133">
        <f>IF(N911="sníž. přenesená",J911,0)</f>
        <v>0</v>
      </c>
      <c r="BI911" s="133">
        <f>IF(N911="nulová",J911,0)</f>
        <v>0</v>
      </c>
      <c r="BJ911" s="15" t="s">
        <v>72</v>
      </c>
      <c r="BK911" s="133">
        <f>ROUND(I911*H911,2)</f>
        <v>8600</v>
      </c>
      <c r="BL911" s="15" t="s">
        <v>131</v>
      </c>
      <c r="BM911" s="132" t="s">
        <v>1739</v>
      </c>
    </row>
    <row r="912" spans="2:65" s="1" customFormat="1" ht="19.5">
      <c r="B912" s="27"/>
      <c r="D912" s="134" t="s">
        <v>133</v>
      </c>
      <c r="F912" s="135" t="s">
        <v>1738</v>
      </c>
      <c r="L912" s="27"/>
      <c r="M912" s="136"/>
      <c r="T912" s="47"/>
      <c r="AT912" s="15" t="s">
        <v>133</v>
      </c>
      <c r="AU912" s="15" t="s">
        <v>74</v>
      </c>
    </row>
    <row r="913" spans="2:65" s="1" customFormat="1" ht="24.2" customHeight="1">
      <c r="B913" s="121"/>
      <c r="C913" s="122" t="s">
        <v>1740</v>
      </c>
      <c r="D913" s="122" t="s">
        <v>126</v>
      </c>
      <c r="E913" s="123" t="s">
        <v>1741</v>
      </c>
      <c r="F913" s="124" t="s">
        <v>1742</v>
      </c>
      <c r="G913" s="125" t="s">
        <v>252</v>
      </c>
      <c r="H913" s="126">
        <v>2</v>
      </c>
      <c r="I913" s="127">
        <v>728</v>
      </c>
      <c r="J913" s="127">
        <f>ROUND(I913*H913,2)</f>
        <v>1456</v>
      </c>
      <c r="K913" s="124" t="s">
        <v>130</v>
      </c>
      <c r="L913" s="27"/>
      <c r="M913" s="128" t="s">
        <v>3</v>
      </c>
      <c r="N913" s="129" t="s">
        <v>36</v>
      </c>
      <c r="O913" s="130">
        <v>1.37</v>
      </c>
      <c r="P913" s="130">
        <f>O913*H913</f>
        <v>2.74</v>
      </c>
      <c r="Q913" s="130">
        <v>1.83E-3</v>
      </c>
      <c r="R913" s="130">
        <f>Q913*H913</f>
        <v>3.6600000000000001E-3</v>
      </c>
      <c r="S913" s="130">
        <v>0</v>
      </c>
      <c r="T913" s="131">
        <f>S913*H913</f>
        <v>0</v>
      </c>
      <c r="AR913" s="132" t="s">
        <v>131</v>
      </c>
      <c r="AT913" s="132" t="s">
        <v>126</v>
      </c>
      <c r="AU913" s="132" t="s">
        <v>74</v>
      </c>
      <c r="AY913" s="15" t="s">
        <v>124</v>
      </c>
      <c r="BE913" s="133">
        <f>IF(N913="základní",J913,0)</f>
        <v>1456</v>
      </c>
      <c r="BF913" s="133">
        <f>IF(N913="snížená",J913,0)</f>
        <v>0</v>
      </c>
      <c r="BG913" s="133">
        <f>IF(N913="zákl. přenesená",J913,0)</f>
        <v>0</v>
      </c>
      <c r="BH913" s="133">
        <f>IF(N913="sníž. přenesená",J913,0)</f>
        <v>0</v>
      </c>
      <c r="BI913" s="133">
        <f>IF(N913="nulová",J913,0)</f>
        <v>0</v>
      </c>
      <c r="BJ913" s="15" t="s">
        <v>72</v>
      </c>
      <c r="BK913" s="133">
        <f>ROUND(I913*H913,2)</f>
        <v>1456</v>
      </c>
      <c r="BL913" s="15" t="s">
        <v>131</v>
      </c>
      <c r="BM913" s="132" t="s">
        <v>1743</v>
      </c>
    </row>
    <row r="914" spans="2:65" s="1" customFormat="1" ht="19.5">
      <c r="B914" s="27"/>
      <c r="D914" s="134" t="s">
        <v>133</v>
      </c>
      <c r="F914" s="135" t="s">
        <v>1744</v>
      </c>
      <c r="L914" s="27"/>
      <c r="M914" s="136"/>
      <c r="T914" s="47"/>
      <c r="AT914" s="15" t="s">
        <v>133</v>
      </c>
      <c r="AU914" s="15" t="s">
        <v>74</v>
      </c>
    </row>
    <row r="915" spans="2:65" s="1" customFormat="1">
      <c r="B915" s="27"/>
      <c r="D915" s="137" t="s">
        <v>135</v>
      </c>
      <c r="F915" s="138" t="s">
        <v>1745</v>
      </c>
      <c r="L915" s="27"/>
      <c r="M915" s="136"/>
      <c r="T915" s="47"/>
      <c r="AT915" s="15" t="s">
        <v>135</v>
      </c>
      <c r="AU915" s="15" t="s">
        <v>74</v>
      </c>
    </row>
    <row r="916" spans="2:65" s="1" customFormat="1" ht="24.2" customHeight="1">
      <c r="B916" s="121"/>
      <c r="C916" s="139" t="s">
        <v>1746</v>
      </c>
      <c r="D916" s="139" t="s">
        <v>343</v>
      </c>
      <c r="E916" s="140" t="s">
        <v>1747</v>
      </c>
      <c r="F916" s="141" t="s">
        <v>1748</v>
      </c>
      <c r="G916" s="142" t="s">
        <v>346</v>
      </c>
      <c r="H916" s="143">
        <v>0.2</v>
      </c>
      <c r="I916" s="144">
        <v>36900</v>
      </c>
      <c r="J916" s="144">
        <f>ROUND(I916*H916,2)</f>
        <v>7380</v>
      </c>
      <c r="K916" s="141" t="s">
        <v>130</v>
      </c>
      <c r="L916" s="145"/>
      <c r="M916" s="146" t="s">
        <v>3</v>
      </c>
      <c r="N916" s="147" t="s">
        <v>36</v>
      </c>
      <c r="O916" s="130">
        <v>0</v>
      </c>
      <c r="P916" s="130">
        <f>O916*H916</f>
        <v>0</v>
      </c>
      <c r="Q916" s="130">
        <v>1</v>
      </c>
      <c r="R916" s="130">
        <f>Q916*H916</f>
        <v>0.2</v>
      </c>
      <c r="S916" s="130">
        <v>0</v>
      </c>
      <c r="T916" s="131">
        <f>S916*H916</f>
        <v>0</v>
      </c>
      <c r="AR916" s="132" t="s">
        <v>172</v>
      </c>
      <c r="AT916" s="132" t="s">
        <v>343</v>
      </c>
      <c r="AU916" s="132" t="s">
        <v>74</v>
      </c>
      <c r="AY916" s="15" t="s">
        <v>124</v>
      </c>
      <c r="BE916" s="133">
        <f>IF(N916="základní",J916,0)</f>
        <v>7380</v>
      </c>
      <c r="BF916" s="133">
        <f>IF(N916="snížená",J916,0)</f>
        <v>0</v>
      </c>
      <c r="BG916" s="133">
        <f>IF(N916="zákl. přenesená",J916,0)</f>
        <v>0</v>
      </c>
      <c r="BH916" s="133">
        <f>IF(N916="sníž. přenesená",J916,0)</f>
        <v>0</v>
      </c>
      <c r="BI916" s="133">
        <f>IF(N916="nulová",J916,0)</f>
        <v>0</v>
      </c>
      <c r="BJ916" s="15" t="s">
        <v>72</v>
      </c>
      <c r="BK916" s="133">
        <f>ROUND(I916*H916,2)</f>
        <v>7380</v>
      </c>
      <c r="BL916" s="15" t="s">
        <v>131</v>
      </c>
      <c r="BM916" s="132" t="s">
        <v>1749</v>
      </c>
    </row>
    <row r="917" spans="2:65" s="1" customFormat="1" ht="19.5">
      <c r="B917" s="27"/>
      <c r="D917" s="134" t="s">
        <v>133</v>
      </c>
      <c r="F917" s="135" t="s">
        <v>1748</v>
      </c>
      <c r="L917" s="27"/>
      <c r="M917" s="136"/>
      <c r="T917" s="47"/>
      <c r="AT917" s="15" t="s">
        <v>133</v>
      </c>
      <c r="AU917" s="15" t="s">
        <v>74</v>
      </c>
    </row>
    <row r="918" spans="2:65" s="1" customFormat="1" ht="24.2" customHeight="1">
      <c r="B918" s="121"/>
      <c r="C918" s="122" t="s">
        <v>1750</v>
      </c>
      <c r="D918" s="122" t="s">
        <v>126</v>
      </c>
      <c r="E918" s="123" t="s">
        <v>1751</v>
      </c>
      <c r="F918" s="124" t="s">
        <v>1752</v>
      </c>
      <c r="G918" s="125" t="s">
        <v>252</v>
      </c>
      <c r="H918" s="126">
        <v>10</v>
      </c>
      <c r="I918" s="127">
        <v>1010</v>
      </c>
      <c r="J918" s="127">
        <f>ROUND(I918*H918,2)</f>
        <v>10100</v>
      </c>
      <c r="K918" s="124" t="s">
        <v>130</v>
      </c>
      <c r="L918" s="27"/>
      <c r="M918" s="128" t="s">
        <v>3</v>
      </c>
      <c r="N918" s="129" t="s">
        <v>36</v>
      </c>
      <c r="O918" s="130">
        <v>1.7949999999999999</v>
      </c>
      <c r="P918" s="130">
        <f>O918*H918</f>
        <v>17.95</v>
      </c>
      <c r="Q918" s="130">
        <v>4.45E-3</v>
      </c>
      <c r="R918" s="130">
        <f>Q918*H918</f>
        <v>4.4499999999999998E-2</v>
      </c>
      <c r="S918" s="130">
        <v>4.45E-3</v>
      </c>
      <c r="T918" s="131">
        <f>S918*H918</f>
        <v>4.4499999999999998E-2</v>
      </c>
      <c r="AR918" s="132" t="s">
        <v>131</v>
      </c>
      <c r="AT918" s="132" t="s">
        <v>126</v>
      </c>
      <c r="AU918" s="132" t="s">
        <v>74</v>
      </c>
      <c r="AY918" s="15" t="s">
        <v>124</v>
      </c>
      <c r="BE918" s="133">
        <f>IF(N918="základní",J918,0)</f>
        <v>10100</v>
      </c>
      <c r="BF918" s="133">
        <f>IF(N918="snížená",J918,0)</f>
        <v>0</v>
      </c>
      <c r="BG918" s="133">
        <f>IF(N918="zákl. přenesená",J918,0)</f>
        <v>0</v>
      </c>
      <c r="BH918" s="133">
        <f>IF(N918="sníž. přenesená",J918,0)</f>
        <v>0</v>
      </c>
      <c r="BI918" s="133">
        <f>IF(N918="nulová",J918,0)</f>
        <v>0</v>
      </c>
      <c r="BJ918" s="15" t="s">
        <v>72</v>
      </c>
      <c r="BK918" s="133">
        <f>ROUND(I918*H918,2)</f>
        <v>10100</v>
      </c>
      <c r="BL918" s="15" t="s">
        <v>131</v>
      </c>
      <c r="BM918" s="132" t="s">
        <v>1753</v>
      </c>
    </row>
    <row r="919" spans="2:65" s="1" customFormat="1">
      <c r="B919" s="27"/>
      <c r="D919" s="134" t="s">
        <v>133</v>
      </c>
      <c r="F919" s="135" t="s">
        <v>1754</v>
      </c>
      <c r="L919" s="27"/>
      <c r="M919" s="136"/>
      <c r="T919" s="47"/>
      <c r="AT919" s="15" t="s">
        <v>133</v>
      </c>
      <c r="AU919" s="15" t="s">
        <v>74</v>
      </c>
    </row>
    <row r="920" spans="2:65" s="1" customFormat="1">
      <c r="B920" s="27"/>
      <c r="D920" s="137" t="s">
        <v>135</v>
      </c>
      <c r="F920" s="138" t="s">
        <v>1755</v>
      </c>
      <c r="L920" s="27"/>
      <c r="M920" s="136"/>
      <c r="T920" s="47"/>
      <c r="AT920" s="15" t="s">
        <v>135</v>
      </c>
      <c r="AU920" s="15" t="s">
        <v>74</v>
      </c>
    </row>
    <row r="921" spans="2:65" s="1" customFormat="1" ht="24.2" customHeight="1">
      <c r="B921" s="121"/>
      <c r="C921" s="122" t="s">
        <v>1756</v>
      </c>
      <c r="D921" s="122" t="s">
        <v>126</v>
      </c>
      <c r="E921" s="123" t="s">
        <v>1757</v>
      </c>
      <c r="F921" s="124" t="s">
        <v>1758</v>
      </c>
      <c r="G921" s="125" t="s">
        <v>156</v>
      </c>
      <c r="H921" s="126">
        <v>10</v>
      </c>
      <c r="I921" s="127">
        <v>761</v>
      </c>
      <c r="J921" s="127">
        <f>ROUND(I921*H921,2)</f>
        <v>7610</v>
      </c>
      <c r="K921" s="124" t="s">
        <v>130</v>
      </c>
      <c r="L921" s="27"/>
      <c r="M921" s="128" t="s">
        <v>3</v>
      </c>
      <c r="N921" s="129" t="s">
        <v>36</v>
      </c>
      <c r="O921" s="130">
        <v>1.69</v>
      </c>
      <c r="P921" s="130">
        <f>O921*H921</f>
        <v>16.899999999999999</v>
      </c>
      <c r="Q921" s="130">
        <v>0</v>
      </c>
      <c r="R921" s="130">
        <f>Q921*H921</f>
        <v>0</v>
      </c>
      <c r="S921" s="130">
        <v>0</v>
      </c>
      <c r="T921" s="131">
        <f>S921*H921</f>
        <v>0</v>
      </c>
      <c r="AR921" s="132" t="s">
        <v>131</v>
      </c>
      <c r="AT921" s="132" t="s">
        <v>126</v>
      </c>
      <c r="AU921" s="132" t="s">
        <v>74</v>
      </c>
      <c r="AY921" s="15" t="s">
        <v>124</v>
      </c>
      <c r="BE921" s="133">
        <f>IF(N921="základní",J921,0)</f>
        <v>7610</v>
      </c>
      <c r="BF921" s="133">
        <f>IF(N921="snížená",J921,0)</f>
        <v>0</v>
      </c>
      <c r="BG921" s="133">
        <f>IF(N921="zákl. přenesená",J921,0)</f>
        <v>0</v>
      </c>
      <c r="BH921" s="133">
        <f>IF(N921="sníž. přenesená",J921,0)</f>
        <v>0</v>
      </c>
      <c r="BI921" s="133">
        <f>IF(N921="nulová",J921,0)</f>
        <v>0</v>
      </c>
      <c r="BJ921" s="15" t="s">
        <v>72</v>
      </c>
      <c r="BK921" s="133">
        <f>ROUND(I921*H921,2)</f>
        <v>7610</v>
      </c>
      <c r="BL921" s="15" t="s">
        <v>131</v>
      </c>
      <c r="BM921" s="132" t="s">
        <v>1759</v>
      </c>
    </row>
    <row r="922" spans="2:65" s="1" customFormat="1" ht="19.5">
      <c r="B922" s="27"/>
      <c r="D922" s="134" t="s">
        <v>133</v>
      </c>
      <c r="F922" s="135" t="s">
        <v>1760</v>
      </c>
      <c r="L922" s="27"/>
      <c r="M922" s="136"/>
      <c r="T922" s="47"/>
      <c r="AT922" s="15" t="s">
        <v>133</v>
      </c>
      <c r="AU922" s="15" t="s">
        <v>74</v>
      </c>
    </row>
    <row r="923" spans="2:65" s="1" customFormat="1">
      <c r="B923" s="27"/>
      <c r="D923" s="137" t="s">
        <v>135</v>
      </c>
      <c r="F923" s="138" t="s">
        <v>1761</v>
      </c>
      <c r="L923" s="27"/>
      <c r="M923" s="136"/>
      <c r="T923" s="47"/>
      <c r="AT923" s="15" t="s">
        <v>135</v>
      </c>
      <c r="AU923" s="15" t="s">
        <v>74</v>
      </c>
    </row>
    <row r="924" spans="2:65" s="1" customFormat="1" ht="16.5" customHeight="1">
      <c r="B924" s="121"/>
      <c r="C924" s="139" t="s">
        <v>1762</v>
      </c>
      <c r="D924" s="139" t="s">
        <v>343</v>
      </c>
      <c r="E924" s="140" t="s">
        <v>1763</v>
      </c>
      <c r="F924" s="141" t="s">
        <v>1764</v>
      </c>
      <c r="G924" s="142" t="s">
        <v>156</v>
      </c>
      <c r="H924" s="143">
        <v>10</v>
      </c>
      <c r="I924" s="144">
        <v>63.3</v>
      </c>
      <c r="J924" s="144">
        <f>ROUND(I924*H924,2)</f>
        <v>633</v>
      </c>
      <c r="K924" s="141" t="s">
        <v>130</v>
      </c>
      <c r="L924" s="145"/>
      <c r="M924" s="146" t="s">
        <v>3</v>
      </c>
      <c r="N924" s="147" t="s">
        <v>36</v>
      </c>
      <c r="O924" s="130">
        <v>0</v>
      </c>
      <c r="P924" s="130">
        <f>O924*H924</f>
        <v>0</v>
      </c>
      <c r="Q924" s="130">
        <v>2.0000000000000001E-4</v>
      </c>
      <c r="R924" s="130">
        <f>Q924*H924</f>
        <v>2E-3</v>
      </c>
      <c r="S924" s="130">
        <v>0</v>
      </c>
      <c r="T924" s="131">
        <f>S924*H924</f>
        <v>0</v>
      </c>
      <c r="AR924" s="132" t="s">
        <v>172</v>
      </c>
      <c r="AT924" s="132" t="s">
        <v>343</v>
      </c>
      <c r="AU924" s="132" t="s">
        <v>74</v>
      </c>
      <c r="AY924" s="15" t="s">
        <v>124</v>
      </c>
      <c r="BE924" s="133">
        <f>IF(N924="základní",J924,0)</f>
        <v>633</v>
      </c>
      <c r="BF924" s="133">
        <f>IF(N924="snížená",J924,0)</f>
        <v>0</v>
      </c>
      <c r="BG924" s="133">
        <f>IF(N924="zákl. přenesená",J924,0)</f>
        <v>0</v>
      </c>
      <c r="BH924" s="133">
        <f>IF(N924="sníž. přenesená",J924,0)</f>
        <v>0</v>
      </c>
      <c r="BI924" s="133">
        <f>IF(N924="nulová",J924,0)</f>
        <v>0</v>
      </c>
      <c r="BJ924" s="15" t="s">
        <v>72</v>
      </c>
      <c r="BK924" s="133">
        <f>ROUND(I924*H924,2)</f>
        <v>633</v>
      </c>
      <c r="BL924" s="15" t="s">
        <v>131</v>
      </c>
      <c r="BM924" s="132" t="s">
        <v>1765</v>
      </c>
    </row>
    <row r="925" spans="2:65" s="1" customFormat="1">
      <c r="B925" s="27"/>
      <c r="D925" s="134" t="s">
        <v>133</v>
      </c>
      <c r="F925" s="135" t="s">
        <v>1764</v>
      </c>
      <c r="L925" s="27"/>
      <c r="M925" s="136"/>
      <c r="T925" s="47"/>
      <c r="AT925" s="15" t="s">
        <v>133</v>
      </c>
      <c r="AU925" s="15" t="s">
        <v>74</v>
      </c>
    </row>
    <row r="926" spans="2:65" s="1" customFormat="1" ht="24.2" customHeight="1">
      <c r="B926" s="121"/>
      <c r="C926" s="122" t="s">
        <v>1766</v>
      </c>
      <c r="D926" s="122" t="s">
        <v>126</v>
      </c>
      <c r="E926" s="123" t="s">
        <v>1767</v>
      </c>
      <c r="F926" s="124" t="s">
        <v>1768</v>
      </c>
      <c r="G926" s="125" t="s">
        <v>252</v>
      </c>
      <c r="H926" s="126">
        <v>2</v>
      </c>
      <c r="I926" s="127">
        <v>5710</v>
      </c>
      <c r="J926" s="127">
        <f>ROUND(I926*H926,2)</f>
        <v>11420</v>
      </c>
      <c r="K926" s="124" t="s">
        <v>130</v>
      </c>
      <c r="L926" s="27"/>
      <c r="M926" s="128" t="s">
        <v>3</v>
      </c>
      <c r="N926" s="129" t="s">
        <v>36</v>
      </c>
      <c r="O926" s="130">
        <v>3.18</v>
      </c>
      <c r="P926" s="130">
        <f>O926*H926</f>
        <v>6.36</v>
      </c>
      <c r="Q926" s="130">
        <v>2.4499999999999999E-3</v>
      </c>
      <c r="R926" s="130">
        <f>Q926*H926</f>
        <v>4.8999999999999998E-3</v>
      </c>
      <c r="S926" s="130">
        <v>0</v>
      </c>
      <c r="T926" s="131">
        <f>S926*H926</f>
        <v>0</v>
      </c>
      <c r="AR926" s="132" t="s">
        <v>131</v>
      </c>
      <c r="AT926" s="132" t="s">
        <v>126</v>
      </c>
      <c r="AU926" s="132" t="s">
        <v>74</v>
      </c>
      <c r="AY926" s="15" t="s">
        <v>124</v>
      </c>
      <c r="BE926" s="133">
        <f>IF(N926="základní",J926,0)</f>
        <v>11420</v>
      </c>
      <c r="BF926" s="133">
        <f>IF(N926="snížená",J926,0)</f>
        <v>0</v>
      </c>
      <c r="BG926" s="133">
        <f>IF(N926="zákl. přenesená",J926,0)</f>
        <v>0</v>
      </c>
      <c r="BH926" s="133">
        <f>IF(N926="sníž. přenesená",J926,0)</f>
        <v>0</v>
      </c>
      <c r="BI926" s="133">
        <f>IF(N926="nulová",J926,0)</f>
        <v>0</v>
      </c>
      <c r="BJ926" s="15" t="s">
        <v>72</v>
      </c>
      <c r="BK926" s="133">
        <f>ROUND(I926*H926,2)</f>
        <v>11420</v>
      </c>
      <c r="BL926" s="15" t="s">
        <v>131</v>
      </c>
      <c r="BM926" s="132" t="s">
        <v>1769</v>
      </c>
    </row>
    <row r="927" spans="2:65" s="1" customFormat="1" ht="19.5">
      <c r="B927" s="27"/>
      <c r="D927" s="134" t="s">
        <v>133</v>
      </c>
      <c r="F927" s="135" t="s">
        <v>1770</v>
      </c>
      <c r="L927" s="27"/>
      <c r="M927" s="136"/>
      <c r="T927" s="47"/>
      <c r="AT927" s="15" t="s">
        <v>133</v>
      </c>
      <c r="AU927" s="15" t="s">
        <v>74</v>
      </c>
    </row>
    <row r="928" spans="2:65" s="1" customFormat="1">
      <c r="B928" s="27"/>
      <c r="D928" s="137" t="s">
        <v>135</v>
      </c>
      <c r="F928" s="138" t="s">
        <v>1771</v>
      </c>
      <c r="L928" s="27"/>
      <c r="M928" s="136"/>
      <c r="T928" s="47"/>
      <c r="AT928" s="15" t="s">
        <v>135</v>
      </c>
      <c r="AU928" s="15" t="s">
        <v>74</v>
      </c>
    </row>
    <row r="929" spans="2:65" s="1" customFormat="1" ht="24.2" customHeight="1">
      <c r="B929" s="121"/>
      <c r="C929" s="122" t="s">
        <v>1772</v>
      </c>
      <c r="D929" s="122" t="s">
        <v>126</v>
      </c>
      <c r="E929" s="123" t="s">
        <v>1773</v>
      </c>
      <c r="F929" s="124" t="s">
        <v>1774</v>
      </c>
      <c r="G929" s="125" t="s">
        <v>252</v>
      </c>
      <c r="H929" s="126">
        <v>6</v>
      </c>
      <c r="I929" s="127">
        <v>119</v>
      </c>
      <c r="J929" s="127">
        <f>ROUND(I929*H929,2)</f>
        <v>714</v>
      </c>
      <c r="K929" s="124" t="s">
        <v>130</v>
      </c>
      <c r="L929" s="27"/>
      <c r="M929" s="128" t="s">
        <v>3</v>
      </c>
      <c r="N929" s="129" t="s">
        <v>36</v>
      </c>
      <c r="O929" s="130">
        <v>0.32</v>
      </c>
      <c r="P929" s="130">
        <f>O929*H929</f>
        <v>1.92</v>
      </c>
      <c r="Q929" s="130">
        <v>0</v>
      </c>
      <c r="R929" s="130">
        <f>Q929*H929</f>
        <v>0</v>
      </c>
      <c r="S929" s="130">
        <v>0</v>
      </c>
      <c r="T929" s="131">
        <f>S929*H929</f>
        <v>0</v>
      </c>
      <c r="AR929" s="132" t="s">
        <v>131</v>
      </c>
      <c r="AT929" s="132" t="s">
        <v>126</v>
      </c>
      <c r="AU929" s="132" t="s">
        <v>74</v>
      </c>
      <c r="AY929" s="15" t="s">
        <v>124</v>
      </c>
      <c r="BE929" s="133">
        <f>IF(N929="základní",J929,0)</f>
        <v>714</v>
      </c>
      <c r="BF929" s="133">
        <f>IF(N929="snížená",J929,0)</f>
        <v>0</v>
      </c>
      <c r="BG929" s="133">
        <f>IF(N929="zákl. přenesená",J929,0)</f>
        <v>0</v>
      </c>
      <c r="BH929" s="133">
        <f>IF(N929="sníž. přenesená",J929,0)</f>
        <v>0</v>
      </c>
      <c r="BI929" s="133">
        <f>IF(N929="nulová",J929,0)</f>
        <v>0</v>
      </c>
      <c r="BJ929" s="15" t="s">
        <v>72</v>
      </c>
      <c r="BK929" s="133">
        <f>ROUND(I929*H929,2)</f>
        <v>714</v>
      </c>
      <c r="BL929" s="15" t="s">
        <v>131</v>
      </c>
      <c r="BM929" s="132" t="s">
        <v>1775</v>
      </c>
    </row>
    <row r="930" spans="2:65" s="1" customFormat="1" ht="19.5">
      <c r="B930" s="27"/>
      <c r="D930" s="134" t="s">
        <v>133</v>
      </c>
      <c r="F930" s="135" t="s">
        <v>1776</v>
      </c>
      <c r="L930" s="27"/>
      <c r="M930" s="136"/>
      <c r="T930" s="47"/>
      <c r="AT930" s="15" t="s">
        <v>133</v>
      </c>
      <c r="AU930" s="15" t="s">
        <v>74</v>
      </c>
    </row>
    <row r="931" spans="2:65" s="1" customFormat="1">
      <c r="B931" s="27"/>
      <c r="D931" s="137" t="s">
        <v>135</v>
      </c>
      <c r="F931" s="138" t="s">
        <v>1777</v>
      </c>
      <c r="L931" s="27"/>
      <c r="M931" s="136"/>
      <c r="T931" s="47"/>
      <c r="AT931" s="15" t="s">
        <v>135</v>
      </c>
      <c r="AU931" s="15" t="s">
        <v>74</v>
      </c>
    </row>
    <row r="932" spans="2:65" s="1" customFormat="1" ht="16.5" customHeight="1">
      <c r="B932" s="121"/>
      <c r="C932" s="139" t="s">
        <v>1778</v>
      </c>
      <c r="D932" s="139" t="s">
        <v>343</v>
      </c>
      <c r="E932" s="140" t="s">
        <v>1779</v>
      </c>
      <c r="F932" s="141" t="s">
        <v>1780</v>
      </c>
      <c r="G932" s="142" t="s">
        <v>252</v>
      </c>
      <c r="H932" s="143">
        <v>25</v>
      </c>
      <c r="I932" s="144">
        <v>251</v>
      </c>
      <c r="J932" s="144">
        <f>ROUND(I932*H932,2)</f>
        <v>6275</v>
      </c>
      <c r="K932" s="141" t="s">
        <v>130</v>
      </c>
      <c r="L932" s="145"/>
      <c r="M932" s="146" t="s">
        <v>3</v>
      </c>
      <c r="N932" s="147" t="s">
        <v>36</v>
      </c>
      <c r="O932" s="130">
        <v>0</v>
      </c>
      <c r="P932" s="130">
        <f>O932*H932</f>
        <v>0</v>
      </c>
      <c r="Q932" s="130">
        <v>2.7699999999999999E-3</v>
      </c>
      <c r="R932" s="130">
        <f>Q932*H932</f>
        <v>6.9249999999999992E-2</v>
      </c>
      <c r="S932" s="130">
        <v>0</v>
      </c>
      <c r="T932" s="131">
        <f>S932*H932</f>
        <v>0</v>
      </c>
      <c r="AR932" s="132" t="s">
        <v>172</v>
      </c>
      <c r="AT932" s="132" t="s">
        <v>343</v>
      </c>
      <c r="AU932" s="132" t="s">
        <v>74</v>
      </c>
      <c r="AY932" s="15" t="s">
        <v>124</v>
      </c>
      <c r="BE932" s="133">
        <f>IF(N932="základní",J932,0)</f>
        <v>6275</v>
      </c>
      <c r="BF932" s="133">
        <f>IF(N932="snížená",J932,0)</f>
        <v>0</v>
      </c>
      <c r="BG932" s="133">
        <f>IF(N932="zákl. přenesená",J932,0)</f>
        <v>0</v>
      </c>
      <c r="BH932" s="133">
        <f>IF(N932="sníž. přenesená",J932,0)</f>
        <v>0</v>
      </c>
      <c r="BI932" s="133">
        <f>IF(N932="nulová",J932,0)</f>
        <v>0</v>
      </c>
      <c r="BJ932" s="15" t="s">
        <v>72</v>
      </c>
      <c r="BK932" s="133">
        <f>ROUND(I932*H932,2)</f>
        <v>6275</v>
      </c>
      <c r="BL932" s="15" t="s">
        <v>131</v>
      </c>
      <c r="BM932" s="132" t="s">
        <v>1781</v>
      </c>
    </row>
    <row r="933" spans="2:65" s="1" customFormat="1">
      <c r="B933" s="27"/>
      <c r="D933" s="134" t="s">
        <v>133</v>
      </c>
      <c r="F933" s="135" t="s">
        <v>1780</v>
      </c>
      <c r="L933" s="27"/>
      <c r="M933" s="136"/>
      <c r="T933" s="47"/>
      <c r="AT933" s="15" t="s">
        <v>133</v>
      </c>
      <c r="AU933" s="15" t="s">
        <v>74</v>
      </c>
    </row>
    <row r="934" spans="2:65" s="1" customFormat="1" ht="37.9" customHeight="1">
      <c r="B934" s="121"/>
      <c r="C934" s="139" t="s">
        <v>1782</v>
      </c>
      <c r="D934" s="139" t="s">
        <v>343</v>
      </c>
      <c r="E934" s="140" t="s">
        <v>1783</v>
      </c>
      <c r="F934" s="141" t="s">
        <v>1784</v>
      </c>
      <c r="G934" s="142" t="s">
        <v>252</v>
      </c>
      <c r="H934" s="143">
        <v>12</v>
      </c>
      <c r="I934" s="144">
        <v>152</v>
      </c>
      <c r="J934" s="144">
        <f>ROUND(I934*H934,2)</f>
        <v>1824</v>
      </c>
      <c r="K934" s="141" t="s">
        <v>130</v>
      </c>
      <c r="L934" s="145"/>
      <c r="M934" s="146" t="s">
        <v>3</v>
      </c>
      <c r="N934" s="147" t="s">
        <v>36</v>
      </c>
      <c r="O934" s="130">
        <v>0</v>
      </c>
      <c r="P934" s="130">
        <f>O934*H934</f>
        <v>0</v>
      </c>
      <c r="Q934" s="130">
        <v>1.14E-3</v>
      </c>
      <c r="R934" s="130">
        <f>Q934*H934</f>
        <v>1.3679999999999999E-2</v>
      </c>
      <c r="S934" s="130">
        <v>0</v>
      </c>
      <c r="T934" s="131">
        <f>S934*H934</f>
        <v>0</v>
      </c>
      <c r="AR934" s="132" t="s">
        <v>172</v>
      </c>
      <c r="AT934" s="132" t="s">
        <v>343</v>
      </c>
      <c r="AU934" s="132" t="s">
        <v>74</v>
      </c>
      <c r="AY934" s="15" t="s">
        <v>124</v>
      </c>
      <c r="BE934" s="133">
        <f>IF(N934="základní",J934,0)</f>
        <v>1824</v>
      </c>
      <c r="BF934" s="133">
        <f>IF(N934="snížená",J934,0)</f>
        <v>0</v>
      </c>
      <c r="BG934" s="133">
        <f>IF(N934="zákl. přenesená",J934,0)</f>
        <v>0</v>
      </c>
      <c r="BH934" s="133">
        <f>IF(N934="sníž. přenesená",J934,0)</f>
        <v>0</v>
      </c>
      <c r="BI934" s="133">
        <f>IF(N934="nulová",J934,0)</f>
        <v>0</v>
      </c>
      <c r="BJ934" s="15" t="s">
        <v>72</v>
      </c>
      <c r="BK934" s="133">
        <f>ROUND(I934*H934,2)</f>
        <v>1824</v>
      </c>
      <c r="BL934" s="15" t="s">
        <v>131</v>
      </c>
      <c r="BM934" s="132" t="s">
        <v>1785</v>
      </c>
    </row>
    <row r="935" spans="2:65" s="1" customFormat="1" ht="19.5">
      <c r="B935" s="27"/>
      <c r="D935" s="134" t="s">
        <v>133</v>
      </c>
      <c r="F935" s="135" t="s">
        <v>1784</v>
      </c>
      <c r="L935" s="27"/>
      <c r="M935" s="136"/>
      <c r="T935" s="47"/>
      <c r="AT935" s="15" t="s">
        <v>133</v>
      </c>
      <c r="AU935" s="15" t="s">
        <v>74</v>
      </c>
    </row>
    <row r="936" spans="2:65" s="1" customFormat="1" ht="21.75" customHeight="1">
      <c r="B936" s="121"/>
      <c r="C936" s="139" t="s">
        <v>1786</v>
      </c>
      <c r="D936" s="139" t="s">
        <v>343</v>
      </c>
      <c r="E936" s="140" t="s">
        <v>1787</v>
      </c>
      <c r="F936" s="141" t="s">
        <v>1788</v>
      </c>
      <c r="G936" s="142" t="s">
        <v>156</v>
      </c>
      <c r="H936" s="143">
        <v>1</v>
      </c>
      <c r="I936" s="144">
        <v>58200</v>
      </c>
      <c r="J936" s="144">
        <f>ROUND(I936*H936,2)</f>
        <v>58200</v>
      </c>
      <c r="K936" s="141" t="s">
        <v>130</v>
      </c>
      <c r="L936" s="145"/>
      <c r="M936" s="146" t="s">
        <v>3</v>
      </c>
      <c r="N936" s="147" t="s">
        <v>36</v>
      </c>
      <c r="O936" s="130">
        <v>0</v>
      </c>
      <c r="P936" s="130">
        <f>O936*H936</f>
        <v>0</v>
      </c>
      <c r="Q936" s="130">
        <v>3.2000000000000001E-2</v>
      </c>
      <c r="R936" s="130">
        <f>Q936*H936</f>
        <v>3.2000000000000001E-2</v>
      </c>
      <c r="S936" s="130">
        <v>0</v>
      </c>
      <c r="T936" s="131">
        <f>S936*H936</f>
        <v>0</v>
      </c>
      <c r="AR936" s="132" t="s">
        <v>172</v>
      </c>
      <c r="AT936" s="132" t="s">
        <v>343</v>
      </c>
      <c r="AU936" s="132" t="s">
        <v>74</v>
      </c>
      <c r="AY936" s="15" t="s">
        <v>124</v>
      </c>
      <c r="BE936" s="133">
        <f>IF(N936="základní",J936,0)</f>
        <v>58200</v>
      </c>
      <c r="BF936" s="133">
        <f>IF(N936="snížená",J936,0)</f>
        <v>0</v>
      </c>
      <c r="BG936" s="133">
        <f>IF(N936="zákl. přenesená",J936,0)</f>
        <v>0</v>
      </c>
      <c r="BH936" s="133">
        <f>IF(N936="sníž. přenesená",J936,0)</f>
        <v>0</v>
      </c>
      <c r="BI936" s="133">
        <f>IF(N936="nulová",J936,0)</f>
        <v>0</v>
      </c>
      <c r="BJ936" s="15" t="s">
        <v>72</v>
      </c>
      <c r="BK936" s="133">
        <f>ROUND(I936*H936,2)</f>
        <v>58200</v>
      </c>
      <c r="BL936" s="15" t="s">
        <v>131</v>
      </c>
      <c r="BM936" s="132" t="s">
        <v>1789</v>
      </c>
    </row>
    <row r="937" spans="2:65" s="1" customFormat="1">
      <c r="B937" s="27"/>
      <c r="D937" s="134" t="s">
        <v>133</v>
      </c>
      <c r="F937" s="135" t="s">
        <v>1788</v>
      </c>
      <c r="L937" s="27"/>
      <c r="M937" s="136"/>
      <c r="T937" s="47"/>
      <c r="AT937" s="15" t="s">
        <v>133</v>
      </c>
      <c r="AU937" s="15" t="s">
        <v>74</v>
      </c>
    </row>
    <row r="938" spans="2:65" s="1" customFormat="1" ht="16.5" customHeight="1">
      <c r="B938" s="121"/>
      <c r="C938" s="139" t="s">
        <v>1790</v>
      </c>
      <c r="D938" s="139" t="s">
        <v>343</v>
      </c>
      <c r="E938" s="140" t="s">
        <v>1791</v>
      </c>
      <c r="F938" s="141" t="s">
        <v>1792</v>
      </c>
      <c r="G938" s="142" t="s">
        <v>252</v>
      </c>
      <c r="H938" s="143">
        <v>10</v>
      </c>
      <c r="I938" s="144">
        <v>127</v>
      </c>
      <c r="J938" s="144">
        <f>ROUND(I938*H938,2)</f>
        <v>1270</v>
      </c>
      <c r="K938" s="141" t="s">
        <v>130</v>
      </c>
      <c r="L938" s="145"/>
      <c r="M938" s="146" t="s">
        <v>3</v>
      </c>
      <c r="N938" s="147" t="s">
        <v>36</v>
      </c>
      <c r="O938" s="130">
        <v>0</v>
      </c>
      <c r="P938" s="130">
        <f>O938*H938</f>
        <v>0</v>
      </c>
      <c r="Q938" s="130">
        <v>2.7E-4</v>
      </c>
      <c r="R938" s="130">
        <f>Q938*H938</f>
        <v>2.7000000000000001E-3</v>
      </c>
      <c r="S938" s="130">
        <v>0</v>
      </c>
      <c r="T938" s="131">
        <f>S938*H938</f>
        <v>0</v>
      </c>
      <c r="AR938" s="132" t="s">
        <v>172</v>
      </c>
      <c r="AT938" s="132" t="s">
        <v>343</v>
      </c>
      <c r="AU938" s="132" t="s">
        <v>74</v>
      </c>
      <c r="AY938" s="15" t="s">
        <v>124</v>
      </c>
      <c r="BE938" s="133">
        <f>IF(N938="základní",J938,0)</f>
        <v>1270</v>
      </c>
      <c r="BF938" s="133">
        <f>IF(N938="snížená",J938,0)</f>
        <v>0</v>
      </c>
      <c r="BG938" s="133">
        <f>IF(N938="zákl. přenesená",J938,0)</f>
        <v>0</v>
      </c>
      <c r="BH938" s="133">
        <f>IF(N938="sníž. přenesená",J938,0)</f>
        <v>0</v>
      </c>
      <c r="BI938" s="133">
        <f>IF(N938="nulová",J938,0)</f>
        <v>0</v>
      </c>
      <c r="BJ938" s="15" t="s">
        <v>72</v>
      </c>
      <c r="BK938" s="133">
        <f>ROUND(I938*H938,2)</f>
        <v>1270</v>
      </c>
      <c r="BL938" s="15" t="s">
        <v>131</v>
      </c>
      <c r="BM938" s="132" t="s">
        <v>1793</v>
      </c>
    </row>
    <row r="939" spans="2:65" s="1" customFormat="1">
      <c r="B939" s="27"/>
      <c r="D939" s="134" t="s">
        <v>133</v>
      </c>
      <c r="F939" s="135" t="s">
        <v>1792</v>
      </c>
      <c r="L939" s="27"/>
      <c r="M939" s="136"/>
      <c r="T939" s="47"/>
      <c r="AT939" s="15" t="s">
        <v>133</v>
      </c>
      <c r="AU939" s="15" t="s">
        <v>74</v>
      </c>
    </row>
    <row r="940" spans="2:65" s="1" customFormat="1" ht="16.5" customHeight="1">
      <c r="B940" s="121"/>
      <c r="C940" s="139" t="s">
        <v>1794</v>
      </c>
      <c r="D940" s="139" t="s">
        <v>343</v>
      </c>
      <c r="E940" s="140" t="s">
        <v>1795</v>
      </c>
      <c r="F940" s="141" t="s">
        <v>1796</v>
      </c>
      <c r="G940" s="142" t="s">
        <v>156</v>
      </c>
      <c r="H940" s="143">
        <v>10</v>
      </c>
      <c r="I940" s="144">
        <v>6.95</v>
      </c>
      <c r="J940" s="144">
        <f>ROUND(I940*H940,2)</f>
        <v>69.5</v>
      </c>
      <c r="K940" s="141" t="s">
        <v>130</v>
      </c>
      <c r="L940" s="145"/>
      <c r="M940" s="146" t="s">
        <v>3</v>
      </c>
      <c r="N940" s="147" t="s">
        <v>36</v>
      </c>
      <c r="O940" s="130">
        <v>0</v>
      </c>
      <c r="P940" s="130">
        <f>O940*H940</f>
        <v>0</v>
      </c>
      <c r="Q940" s="130">
        <v>2.0000000000000002E-5</v>
      </c>
      <c r="R940" s="130">
        <f>Q940*H940</f>
        <v>2.0000000000000001E-4</v>
      </c>
      <c r="S940" s="130">
        <v>0</v>
      </c>
      <c r="T940" s="131">
        <f>S940*H940</f>
        <v>0</v>
      </c>
      <c r="AR940" s="132" t="s">
        <v>172</v>
      </c>
      <c r="AT940" s="132" t="s">
        <v>343</v>
      </c>
      <c r="AU940" s="132" t="s">
        <v>74</v>
      </c>
      <c r="AY940" s="15" t="s">
        <v>124</v>
      </c>
      <c r="BE940" s="133">
        <f>IF(N940="základní",J940,0)</f>
        <v>69.5</v>
      </c>
      <c r="BF940" s="133">
        <f>IF(N940="snížená",J940,0)</f>
        <v>0</v>
      </c>
      <c r="BG940" s="133">
        <f>IF(N940="zákl. přenesená",J940,0)</f>
        <v>0</v>
      </c>
      <c r="BH940" s="133">
        <f>IF(N940="sníž. přenesená",J940,0)</f>
        <v>0</v>
      </c>
      <c r="BI940" s="133">
        <f>IF(N940="nulová",J940,0)</f>
        <v>0</v>
      </c>
      <c r="BJ940" s="15" t="s">
        <v>72</v>
      </c>
      <c r="BK940" s="133">
        <f>ROUND(I940*H940,2)</f>
        <v>69.5</v>
      </c>
      <c r="BL940" s="15" t="s">
        <v>131</v>
      </c>
      <c r="BM940" s="132" t="s">
        <v>1797</v>
      </c>
    </row>
    <row r="941" spans="2:65" s="1" customFormat="1">
      <c r="B941" s="27"/>
      <c r="D941" s="134" t="s">
        <v>133</v>
      </c>
      <c r="F941" s="135" t="s">
        <v>1796</v>
      </c>
      <c r="L941" s="27"/>
      <c r="M941" s="136"/>
      <c r="T941" s="47"/>
      <c r="AT941" s="15" t="s">
        <v>133</v>
      </c>
      <c r="AU941" s="15" t="s">
        <v>74</v>
      </c>
    </row>
    <row r="942" spans="2:65" s="1" customFormat="1" ht="16.5" customHeight="1">
      <c r="B942" s="121"/>
      <c r="C942" s="139" t="s">
        <v>1798</v>
      </c>
      <c r="D942" s="139" t="s">
        <v>343</v>
      </c>
      <c r="E942" s="140" t="s">
        <v>1799</v>
      </c>
      <c r="F942" s="141" t="s">
        <v>1800</v>
      </c>
      <c r="G942" s="142" t="s">
        <v>156</v>
      </c>
      <c r="H942" s="143">
        <v>12</v>
      </c>
      <c r="I942" s="144">
        <v>9.7100000000000009</v>
      </c>
      <c r="J942" s="144">
        <f>ROUND(I942*H942,2)</f>
        <v>116.52</v>
      </c>
      <c r="K942" s="141" t="s">
        <v>130</v>
      </c>
      <c r="L942" s="145"/>
      <c r="M942" s="146" t="s">
        <v>3</v>
      </c>
      <c r="N942" s="147" t="s">
        <v>36</v>
      </c>
      <c r="O942" s="130">
        <v>0</v>
      </c>
      <c r="P942" s="130">
        <f>O942*H942</f>
        <v>0</v>
      </c>
      <c r="Q942" s="130">
        <v>2.0000000000000002E-5</v>
      </c>
      <c r="R942" s="130">
        <f>Q942*H942</f>
        <v>2.4000000000000003E-4</v>
      </c>
      <c r="S942" s="130">
        <v>0</v>
      </c>
      <c r="T942" s="131">
        <f>S942*H942</f>
        <v>0</v>
      </c>
      <c r="AR942" s="132" t="s">
        <v>172</v>
      </c>
      <c r="AT942" s="132" t="s">
        <v>343</v>
      </c>
      <c r="AU942" s="132" t="s">
        <v>74</v>
      </c>
      <c r="AY942" s="15" t="s">
        <v>124</v>
      </c>
      <c r="BE942" s="133">
        <f>IF(N942="základní",J942,0)</f>
        <v>116.52</v>
      </c>
      <c r="BF942" s="133">
        <f>IF(N942="snížená",J942,0)</f>
        <v>0</v>
      </c>
      <c r="BG942" s="133">
        <f>IF(N942="zákl. přenesená",J942,0)</f>
        <v>0</v>
      </c>
      <c r="BH942" s="133">
        <f>IF(N942="sníž. přenesená",J942,0)</f>
        <v>0</v>
      </c>
      <c r="BI942" s="133">
        <f>IF(N942="nulová",J942,0)</f>
        <v>0</v>
      </c>
      <c r="BJ942" s="15" t="s">
        <v>72</v>
      </c>
      <c r="BK942" s="133">
        <f>ROUND(I942*H942,2)</f>
        <v>116.52</v>
      </c>
      <c r="BL942" s="15" t="s">
        <v>131</v>
      </c>
      <c r="BM942" s="132" t="s">
        <v>1801</v>
      </c>
    </row>
    <row r="943" spans="2:65" s="1" customFormat="1">
      <c r="B943" s="27"/>
      <c r="D943" s="134" t="s">
        <v>133</v>
      </c>
      <c r="F943" s="135" t="s">
        <v>1800</v>
      </c>
      <c r="L943" s="27"/>
      <c r="M943" s="136"/>
      <c r="T943" s="47"/>
      <c r="AT943" s="15" t="s">
        <v>133</v>
      </c>
      <c r="AU943" s="15" t="s">
        <v>74</v>
      </c>
    </row>
    <row r="944" spans="2:65" s="1" customFormat="1" ht="24.2" customHeight="1">
      <c r="B944" s="121"/>
      <c r="C944" s="122" t="s">
        <v>1802</v>
      </c>
      <c r="D944" s="122" t="s">
        <v>126</v>
      </c>
      <c r="E944" s="123" t="s">
        <v>1803</v>
      </c>
      <c r="F944" s="124" t="s">
        <v>1804</v>
      </c>
      <c r="G944" s="125" t="s">
        <v>129</v>
      </c>
      <c r="H944" s="126">
        <v>100</v>
      </c>
      <c r="I944" s="127">
        <v>163</v>
      </c>
      <c r="J944" s="127">
        <f>ROUND(I944*H944,2)</f>
        <v>16300</v>
      </c>
      <c r="K944" s="124" t="s">
        <v>130</v>
      </c>
      <c r="L944" s="27"/>
      <c r="M944" s="128" t="s">
        <v>3</v>
      </c>
      <c r="N944" s="129" t="s">
        <v>36</v>
      </c>
      <c r="O944" s="130">
        <v>0.44</v>
      </c>
      <c r="P944" s="130">
        <f>O944*H944</f>
        <v>44</v>
      </c>
      <c r="Q944" s="130">
        <v>0</v>
      </c>
      <c r="R944" s="130">
        <f>Q944*H944</f>
        <v>0</v>
      </c>
      <c r="S944" s="130">
        <v>2.9999999999999997E-4</v>
      </c>
      <c r="T944" s="131">
        <f>S944*H944</f>
        <v>0.03</v>
      </c>
      <c r="AR944" s="132" t="s">
        <v>131</v>
      </c>
      <c r="AT944" s="132" t="s">
        <v>126</v>
      </c>
      <c r="AU944" s="132" t="s">
        <v>74</v>
      </c>
      <c r="AY944" s="15" t="s">
        <v>124</v>
      </c>
      <c r="BE944" s="133">
        <f>IF(N944="základní",J944,0)</f>
        <v>16300</v>
      </c>
      <c r="BF944" s="133">
        <f>IF(N944="snížená",J944,0)</f>
        <v>0</v>
      </c>
      <c r="BG944" s="133">
        <f>IF(N944="zákl. přenesená",J944,0)</f>
        <v>0</v>
      </c>
      <c r="BH944" s="133">
        <f>IF(N944="sníž. přenesená",J944,0)</f>
        <v>0</v>
      </c>
      <c r="BI944" s="133">
        <f>IF(N944="nulová",J944,0)</f>
        <v>0</v>
      </c>
      <c r="BJ944" s="15" t="s">
        <v>72</v>
      </c>
      <c r="BK944" s="133">
        <f>ROUND(I944*H944,2)</f>
        <v>16300</v>
      </c>
      <c r="BL944" s="15" t="s">
        <v>131</v>
      </c>
      <c r="BM944" s="132" t="s">
        <v>1805</v>
      </c>
    </row>
    <row r="945" spans="2:65" s="1" customFormat="1">
      <c r="B945" s="27"/>
      <c r="D945" s="134" t="s">
        <v>133</v>
      </c>
      <c r="F945" s="135" t="s">
        <v>1804</v>
      </c>
      <c r="L945" s="27"/>
      <c r="M945" s="136"/>
      <c r="T945" s="47"/>
      <c r="AT945" s="15" t="s">
        <v>133</v>
      </c>
      <c r="AU945" s="15" t="s">
        <v>74</v>
      </c>
    </row>
    <row r="946" spans="2:65" s="1" customFormat="1">
      <c r="B946" s="27"/>
      <c r="D946" s="137" t="s">
        <v>135</v>
      </c>
      <c r="F946" s="138" t="s">
        <v>1806</v>
      </c>
      <c r="L946" s="27"/>
      <c r="M946" s="136"/>
      <c r="T946" s="47"/>
      <c r="AT946" s="15" t="s">
        <v>135</v>
      </c>
      <c r="AU946" s="15" t="s">
        <v>74</v>
      </c>
    </row>
    <row r="947" spans="2:65" s="1" customFormat="1" ht="24.2" customHeight="1">
      <c r="B947" s="121"/>
      <c r="C947" s="122" t="s">
        <v>1807</v>
      </c>
      <c r="D947" s="122" t="s">
        <v>126</v>
      </c>
      <c r="E947" s="123" t="s">
        <v>1808</v>
      </c>
      <c r="F947" s="124" t="s">
        <v>1809</v>
      </c>
      <c r="G947" s="125" t="s">
        <v>129</v>
      </c>
      <c r="H947" s="126">
        <v>100</v>
      </c>
      <c r="I947" s="127">
        <v>162</v>
      </c>
      <c r="J947" s="127">
        <f>ROUND(I947*H947,2)</f>
        <v>16200</v>
      </c>
      <c r="K947" s="124" t="s">
        <v>130</v>
      </c>
      <c r="L947" s="27"/>
      <c r="M947" s="128" t="s">
        <v>3</v>
      </c>
      <c r="N947" s="129" t="s">
        <v>36</v>
      </c>
      <c r="O947" s="130">
        <v>0.42</v>
      </c>
      <c r="P947" s="130">
        <f>O947*H947</f>
        <v>42</v>
      </c>
      <c r="Q947" s="130">
        <v>0</v>
      </c>
      <c r="R947" s="130">
        <f>Q947*H947</f>
        <v>0</v>
      </c>
      <c r="S947" s="130">
        <v>5.0000000000000001E-4</v>
      </c>
      <c r="T947" s="131">
        <f>S947*H947</f>
        <v>0.05</v>
      </c>
      <c r="AR947" s="132" t="s">
        <v>131</v>
      </c>
      <c r="AT947" s="132" t="s">
        <v>126</v>
      </c>
      <c r="AU947" s="132" t="s">
        <v>74</v>
      </c>
      <c r="AY947" s="15" t="s">
        <v>124</v>
      </c>
      <c r="BE947" s="133">
        <f>IF(N947="základní",J947,0)</f>
        <v>16200</v>
      </c>
      <c r="BF947" s="133">
        <f>IF(N947="snížená",J947,0)</f>
        <v>0</v>
      </c>
      <c r="BG947" s="133">
        <f>IF(N947="zákl. přenesená",J947,0)</f>
        <v>0</v>
      </c>
      <c r="BH947" s="133">
        <f>IF(N947="sníž. přenesená",J947,0)</f>
        <v>0</v>
      </c>
      <c r="BI947" s="133">
        <f>IF(N947="nulová",J947,0)</f>
        <v>0</v>
      </c>
      <c r="BJ947" s="15" t="s">
        <v>72</v>
      </c>
      <c r="BK947" s="133">
        <f>ROUND(I947*H947,2)</f>
        <v>16200</v>
      </c>
      <c r="BL947" s="15" t="s">
        <v>131</v>
      </c>
      <c r="BM947" s="132" t="s">
        <v>1810</v>
      </c>
    </row>
    <row r="948" spans="2:65" s="1" customFormat="1" ht="19.5">
      <c r="B948" s="27"/>
      <c r="D948" s="134" t="s">
        <v>133</v>
      </c>
      <c r="F948" s="135" t="s">
        <v>1811</v>
      </c>
      <c r="L948" s="27"/>
      <c r="M948" s="136"/>
      <c r="T948" s="47"/>
      <c r="AT948" s="15" t="s">
        <v>133</v>
      </c>
      <c r="AU948" s="15" t="s">
        <v>74</v>
      </c>
    </row>
    <row r="949" spans="2:65" s="1" customFormat="1">
      <c r="B949" s="27"/>
      <c r="D949" s="137" t="s">
        <v>135</v>
      </c>
      <c r="F949" s="138" t="s">
        <v>1812</v>
      </c>
      <c r="L949" s="27"/>
      <c r="M949" s="136"/>
      <c r="T949" s="47"/>
      <c r="AT949" s="15" t="s">
        <v>135</v>
      </c>
      <c r="AU949" s="15" t="s">
        <v>74</v>
      </c>
    </row>
    <row r="950" spans="2:65" s="1" customFormat="1" ht="24.2" customHeight="1">
      <c r="B950" s="121"/>
      <c r="C950" s="122" t="s">
        <v>1813</v>
      </c>
      <c r="D950" s="122" t="s">
        <v>126</v>
      </c>
      <c r="E950" s="123" t="s">
        <v>1814</v>
      </c>
      <c r="F950" s="124" t="s">
        <v>1815</v>
      </c>
      <c r="G950" s="125" t="s">
        <v>156</v>
      </c>
      <c r="H950" s="126">
        <v>20</v>
      </c>
      <c r="I950" s="127">
        <v>12</v>
      </c>
      <c r="J950" s="127">
        <f>ROUND(I950*H950,2)</f>
        <v>240</v>
      </c>
      <c r="K950" s="124" t="s">
        <v>130</v>
      </c>
      <c r="L950" s="27"/>
      <c r="M950" s="128" t="s">
        <v>3</v>
      </c>
      <c r="N950" s="129" t="s">
        <v>36</v>
      </c>
      <c r="O950" s="130">
        <v>2.5999999999999999E-2</v>
      </c>
      <c r="P950" s="130">
        <f>O950*H950</f>
        <v>0.52</v>
      </c>
      <c r="Q950" s="130">
        <v>0</v>
      </c>
      <c r="R950" s="130">
        <f>Q950*H950</f>
        <v>0</v>
      </c>
      <c r="S950" s="130">
        <v>0</v>
      </c>
      <c r="T950" s="131">
        <f>S950*H950</f>
        <v>0</v>
      </c>
      <c r="AR950" s="132" t="s">
        <v>131</v>
      </c>
      <c r="AT950" s="132" t="s">
        <v>126</v>
      </c>
      <c r="AU950" s="132" t="s">
        <v>74</v>
      </c>
      <c r="AY950" s="15" t="s">
        <v>124</v>
      </c>
      <c r="BE950" s="133">
        <f>IF(N950="základní",J950,0)</f>
        <v>240</v>
      </c>
      <c r="BF950" s="133">
        <f>IF(N950="snížená",J950,0)</f>
        <v>0</v>
      </c>
      <c r="BG950" s="133">
        <f>IF(N950="zákl. přenesená",J950,0)</f>
        <v>0</v>
      </c>
      <c r="BH950" s="133">
        <f>IF(N950="sníž. přenesená",J950,0)</f>
        <v>0</v>
      </c>
      <c r="BI950" s="133">
        <f>IF(N950="nulová",J950,0)</f>
        <v>0</v>
      </c>
      <c r="BJ950" s="15" t="s">
        <v>72</v>
      </c>
      <c r="BK950" s="133">
        <f>ROUND(I950*H950,2)</f>
        <v>240</v>
      </c>
      <c r="BL950" s="15" t="s">
        <v>131</v>
      </c>
      <c r="BM950" s="132" t="s">
        <v>1816</v>
      </c>
    </row>
    <row r="951" spans="2:65" s="1" customFormat="1" ht="19.5">
      <c r="B951" s="27"/>
      <c r="D951" s="134" t="s">
        <v>133</v>
      </c>
      <c r="F951" s="135" t="s">
        <v>1817</v>
      </c>
      <c r="L951" s="27"/>
      <c r="M951" s="136"/>
      <c r="T951" s="47"/>
      <c r="AT951" s="15" t="s">
        <v>133</v>
      </c>
      <c r="AU951" s="15" t="s">
        <v>74</v>
      </c>
    </row>
    <row r="952" spans="2:65" s="1" customFormat="1">
      <c r="B952" s="27"/>
      <c r="D952" s="137" t="s">
        <v>135</v>
      </c>
      <c r="F952" s="138" t="s">
        <v>1818</v>
      </c>
      <c r="L952" s="27"/>
      <c r="M952" s="136"/>
      <c r="T952" s="47"/>
      <c r="AT952" s="15" t="s">
        <v>135</v>
      </c>
      <c r="AU952" s="15" t="s">
        <v>74</v>
      </c>
    </row>
    <row r="953" spans="2:65" s="1" customFormat="1" ht="21.75" customHeight="1">
      <c r="B953" s="121"/>
      <c r="C953" s="122" t="s">
        <v>1819</v>
      </c>
      <c r="D953" s="122" t="s">
        <v>126</v>
      </c>
      <c r="E953" s="123" t="s">
        <v>1820</v>
      </c>
      <c r="F953" s="124" t="s">
        <v>1821</v>
      </c>
      <c r="G953" s="125" t="s">
        <v>129</v>
      </c>
      <c r="H953" s="126">
        <v>10</v>
      </c>
      <c r="I953" s="127">
        <v>3.88</v>
      </c>
      <c r="J953" s="127">
        <f>ROUND(I953*H953,2)</f>
        <v>38.799999999999997</v>
      </c>
      <c r="K953" s="124" t="s">
        <v>130</v>
      </c>
      <c r="L953" s="27"/>
      <c r="M953" s="128" t="s">
        <v>3</v>
      </c>
      <c r="N953" s="129" t="s">
        <v>36</v>
      </c>
      <c r="O953" s="130">
        <v>6.0000000000000001E-3</v>
      </c>
      <c r="P953" s="130">
        <f>O953*H953</f>
        <v>0.06</v>
      </c>
      <c r="Q953" s="130">
        <v>0</v>
      </c>
      <c r="R953" s="130">
        <f>Q953*H953</f>
        <v>0</v>
      </c>
      <c r="S953" s="130">
        <v>0</v>
      </c>
      <c r="T953" s="131">
        <f>S953*H953</f>
        <v>0</v>
      </c>
      <c r="AR953" s="132" t="s">
        <v>131</v>
      </c>
      <c r="AT953" s="132" t="s">
        <v>126</v>
      </c>
      <c r="AU953" s="132" t="s">
        <v>74</v>
      </c>
      <c r="AY953" s="15" t="s">
        <v>124</v>
      </c>
      <c r="BE953" s="133">
        <f>IF(N953="základní",J953,0)</f>
        <v>38.799999999999997</v>
      </c>
      <c r="BF953" s="133">
        <f>IF(N953="snížená",J953,0)</f>
        <v>0</v>
      </c>
      <c r="BG953" s="133">
        <f>IF(N953="zákl. přenesená",J953,0)</f>
        <v>0</v>
      </c>
      <c r="BH953" s="133">
        <f>IF(N953="sníž. přenesená",J953,0)</f>
        <v>0</v>
      </c>
      <c r="BI953" s="133">
        <f>IF(N953="nulová",J953,0)</f>
        <v>0</v>
      </c>
      <c r="BJ953" s="15" t="s">
        <v>72</v>
      </c>
      <c r="BK953" s="133">
        <f>ROUND(I953*H953,2)</f>
        <v>38.799999999999997</v>
      </c>
      <c r="BL953" s="15" t="s">
        <v>131</v>
      </c>
      <c r="BM953" s="132" t="s">
        <v>1822</v>
      </c>
    </row>
    <row r="954" spans="2:65" s="1" customFormat="1">
      <c r="B954" s="27"/>
      <c r="D954" s="134" t="s">
        <v>133</v>
      </c>
      <c r="F954" s="135" t="s">
        <v>1821</v>
      </c>
      <c r="L954" s="27"/>
      <c r="M954" s="136"/>
      <c r="T954" s="47"/>
      <c r="AT954" s="15" t="s">
        <v>133</v>
      </c>
      <c r="AU954" s="15" t="s">
        <v>74</v>
      </c>
    </row>
    <row r="955" spans="2:65" s="1" customFormat="1">
      <c r="B955" s="27"/>
      <c r="D955" s="137" t="s">
        <v>135</v>
      </c>
      <c r="F955" s="138" t="s">
        <v>1823</v>
      </c>
      <c r="L955" s="27"/>
      <c r="M955" s="136"/>
      <c r="T955" s="47"/>
      <c r="AT955" s="15" t="s">
        <v>135</v>
      </c>
      <c r="AU955" s="15" t="s">
        <v>74</v>
      </c>
    </row>
    <row r="956" spans="2:65" s="1" customFormat="1" ht="24.2" customHeight="1">
      <c r="B956" s="121"/>
      <c r="C956" s="122" t="s">
        <v>1824</v>
      </c>
      <c r="D956" s="122" t="s">
        <v>126</v>
      </c>
      <c r="E956" s="123" t="s">
        <v>1825</v>
      </c>
      <c r="F956" s="124" t="s">
        <v>1826</v>
      </c>
      <c r="G956" s="125" t="s">
        <v>240</v>
      </c>
      <c r="H956" s="126">
        <v>10</v>
      </c>
      <c r="I956" s="127">
        <v>2770</v>
      </c>
      <c r="J956" s="127">
        <f>ROUND(I956*H956,2)</f>
        <v>27700</v>
      </c>
      <c r="K956" s="124" t="s">
        <v>130</v>
      </c>
      <c r="L956" s="27"/>
      <c r="M956" s="128" t="s">
        <v>3</v>
      </c>
      <c r="N956" s="129" t="s">
        <v>36</v>
      </c>
      <c r="O956" s="130">
        <v>7.45</v>
      </c>
      <c r="P956" s="130">
        <f>O956*H956</f>
        <v>74.5</v>
      </c>
      <c r="Q956" s="130">
        <v>0</v>
      </c>
      <c r="R956" s="130">
        <f>Q956*H956</f>
        <v>0</v>
      </c>
      <c r="S956" s="130">
        <v>1.8</v>
      </c>
      <c r="T956" s="131">
        <f>S956*H956</f>
        <v>18</v>
      </c>
      <c r="AR956" s="132" t="s">
        <v>131</v>
      </c>
      <c r="AT956" s="132" t="s">
        <v>126</v>
      </c>
      <c r="AU956" s="132" t="s">
        <v>74</v>
      </c>
      <c r="AY956" s="15" t="s">
        <v>124</v>
      </c>
      <c r="BE956" s="133">
        <f>IF(N956="základní",J956,0)</f>
        <v>27700</v>
      </c>
      <c r="BF956" s="133">
        <f>IF(N956="snížená",J956,0)</f>
        <v>0</v>
      </c>
      <c r="BG956" s="133">
        <f>IF(N956="zákl. přenesená",J956,0)</f>
        <v>0</v>
      </c>
      <c r="BH956" s="133">
        <f>IF(N956="sníž. přenesená",J956,0)</f>
        <v>0</v>
      </c>
      <c r="BI956" s="133">
        <f>IF(N956="nulová",J956,0)</f>
        <v>0</v>
      </c>
      <c r="BJ956" s="15" t="s">
        <v>72</v>
      </c>
      <c r="BK956" s="133">
        <f>ROUND(I956*H956,2)</f>
        <v>27700</v>
      </c>
      <c r="BL956" s="15" t="s">
        <v>131</v>
      </c>
      <c r="BM956" s="132" t="s">
        <v>1827</v>
      </c>
    </row>
    <row r="957" spans="2:65" s="1" customFormat="1" ht="19.5">
      <c r="B957" s="27"/>
      <c r="D957" s="134" t="s">
        <v>133</v>
      </c>
      <c r="F957" s="135" t="s">
        <v>1826</v>
      </c>
      <c r="L957" s="27"/>
      <c r="M957" s="136"/>
      <c r="T957" s="47"/>
      <c r="AT957" s="15" t="s">
        <v>133</v>
      </c>
      <c r="AU957" s="15" t="s">
        <v>74</v>
      </c>
    </row>
    <row r="958" spans="2:65" s="1" customFormat="1">
      <c r="B958" s="27"/>
      <c r="D958" s="137" t="s">
        <v>135</v>
      </c>
      <c r="F958" s="138" t="s">
        <v>1828</v>
      </c>
      <c r="L958" s="27"/>
      <c r="M958" s="136"/>
      <c r="T958" s="47"/>
      <c r="AT958" s="15" t="s">
        <v>135</v>
      </c>
      <c r="AU958" s="15" t="s">
        <v>74</v>
      </c>
    </row>
    <row r="959" spans="2:65" s="1" customFormat="1" ht="21.75" customHeight="1">
      <c r="B959" s="121"/>
      <c r="C959" s="122" t="s">
        <v>1829</v>
      </c>
      <c r="D959" s="122" t="s">
        <v>126</v>
      </c>
      <c r="E959" s="123" t="s">
        <v>1830</v>
      </c>
      <c r="F959" s="124" t="s">
        <v>1831</v>
      </c>
      <c r="G959" s="125" t="s">
        <v>129</v>
      </c>
      <c r="H959" s="126">
        <v>25</v>
      </c>
      <c r="I959" s="127">
        <v>1320</v>
      </c>
      <c r="J959" s="127">
        <f>ROUND(I959*H959,2)</f>
        <v>33000</v>
      </c>
      <c r="K959" s="124" t="s">
        <v>130</v>
      </c>
      <c r="L959" s="27"/>
      <c r="M959" s="128" t="s">
        <v>3</v>
      </c>
      <c r="N959" s="129" t="s">
        <v>36</v>
      </c>
      <c r="O959" s="130">
        <v>3.55</v>
      </c>
      <c r="P959" s="130">
        <f>O959*H959</f>
        <v>88.75</v>
      </c>
      <c r="Q959" s="130">
        <v>0</v>
      </c>
      <c r="R959" s="130">
        <f>Q959*H959</f>
        <v>0</v>
      </c>
      <c r="S959" s="130">
        <v>6.9999999999999999E-4</v>
      </c>
      <c r="T959" s="131">
        <f>S959*H959</f>
        <v>1.7499999999999998E-2</v>
      </c>
      <c r="AR959" s="132" t="s">
        <v>131</v>
      </c>
      <c r="AT959" s="132" t="s">
        <v>126</v>
      </c>
      <c r="AU959" s="132" t="s">
        <v>74</v>
      </c>
      <c r="AY959" s="15" t="s">
        <v>124</v>
      </c>
      <c r="BE959" s="133">
        <f>IF(N959="základní",J959,0)</f>
        <v>33000</v>
      </c>
      <c r="BF959" s="133">
        <f>IF(N959="snížená",J959,0)</f>
        <v>0</v>
      </c>
      <c r="BG959" s="133">
        <f>IF(N959="zákl. přenesená",J959,0)</f>
        <v>0</v>
      </c>
      <c r="BH959" s="133">
        <f>IF(N959="sníž. přenesená",J959,0)</f>
        <v>0</v>
      </c>
      <c r="BI959" s="133">
        <f>IF(N959="nulová",J959,0)</f>
        <v>0</v>
      </c>
      <c r="BJ959" s="15" t="s">
        <v>72</v>
      </c>
      <c r="BK959" s="133">
        <f>ROUND(I959*H959,2)</f>
        <v>33000</v>
      </c>
      <c r="BL959" s="15" t="s">
        <v>131</v>
      </c>
      <c r="BM959" s="132" t="s">
        <v>1832</v>
      </c>
    </row>
    <row r="960" spans="2:65" s="1" customFormat="1" ht="19.5">
      <c r="B960" s="27"/>
      <c r="D960" s="134" t="s">
        <v>133</v>
      </c>
      <c r="F960" s="135" t="s">
        <v>1833</v>
      </c>
      <c r="L960" s="27"/>
      <c r="M960" s="136"/>
      <c r="T960" s="47"/>
      <c r="AT960" s="15" t="s">
        <v>133</v>
      </c>
      <c r="AU960" s="15" t="s">
        <v>74</v>
      </c>
    </row>
    <row r="961" spans="2:65" s="1" customFormat="1">
      <c r="B961" s="27"/>
      <c r="D961" s="137" t="s">
        <v>135</v>
      </c>
      <c r="F961" s="138" t="s">
        <v>1834</v>
      </c>
      <c r="L961" s="27"/>
      <c r="M961" s="136"/>
      <c r="T961" s="47"/>
      <c r="AT961" s="15" t="s">
        <v>135</v>
      </c>
      <c r="AU961" s="15" t="s">
        <v>74</v>
      </c>
    </row>
    <row r="962" spans="2:65" s="1" customFormat="1" ht="16.5" customHeight="1">
      <c r="B962" s="121"/>
      <c r="C962" s="122" t="s">
        <v>1835</v>
      </c>
      <c r="D962" s="122" t="s">
        <v>126</v>
      </c>
      <c r="E962" s="123" t="s">
        <v>1836</v>
      </c>
      <c r="F962" s="124" t="s">
        <v>1837</v>
      </c>
      <c r="G962" s="125" t="s">
        <v>129</v>
      </c>
      <c r="H962" s="126">
        <v>20</v>
      </c>
      <c r="I962" s="127">
        <v>380</v>
      </c>
      <c r="J962" s="127">
        <f>ROUND(I962*H962,2)</f>
        <v>7600</v>
      </c>
      <c r="K962" s="124" t="s">
        <v>130</v>
      </c>
      <c r="L962" s="27"/>
      <c r="M962" s="128" t="s">
        <v>3</v>
      </c>
      <c r="N962" s="129" t="s">
        <v>36</v>
      </c>
      <c r="O962" s="130">
        <v>0.18</v>
      </c>
      <c r="P962" s="130">
        <f>O962*H962</f>
        <v>3.5999999999999996</v>
      </c>
      <c r="Q962" s="130">
        <v>0</v>
      </c>
      <c r="R962" s="130">
        <f>Q962*H962</f>
        <v>0</v>
      </c>
      <c r="S962" s="130">
        <v>0</v>
      </c>
      <c r="T962" s="131">
        <f>S962*H962</f>
        <v>0</v>
      </c>
      <c r="AR962" s="132" t="s">
        <v>131</v>
      </c>
      <c r="AT962" s="132" t="s">
        <v>126</v>
      </c>
      <c r="AU962" s="132" t="s">
        <v>74</v>
      </c>
      <c r="AY962" s="15" t="s">
        <v>124</v>
      </c>
      <c r="BE962" s="133">
        <f>IF(N962="základní",J962,0)</f>
        <v>7600</v>
      </c>
      <c r="BF962" s="133">
        <f>IF(N962="snížená",J962,0)</f>
        <v>0</v>
      </c>
      <c r="BG962" s="133">
        <f>IF(N962="zákl. přenesená",J962,0)</f>
        <v>0</v>
      </c>
      <c r="BH962" s="133">
        <f>IF(N962="sníž. přenesená",J962,0)</f>
        <v>0</v>
      </c>
      <c r="BI962" s="133">
        <f>IF(N962="nulová",J962,0)</f>
        <v>0</v>
      </c>
      <c r="BJ962" s="15" t="s">
        <v>72</v>
      </c>
      <c r="BK962" s="133">
        <f>ROUND(I962*H962,2)</f>
        <v>7600</v>
      </c>
      <c r="BL962" s="15" t="s">
        <v>131</v>
      </c>
      <c r="BM962" s="132" t="s">
        <v>1838</v>
      </c>
    </row>
    <row r="963" spans="2:65" s="1" customFormat="1">
      <c r="B963" s="27"/>
      <c r="D963" s="134" t="s">
        <v>133</v>
      </c>
      <c r="F963" s="135" t="s">
        <v>1839</v>
      </c>
      <c r="L963" s="27"/>
      <c r="M963" s="136"/>
      <c r="T963" s="47"/>
      <c r="AT963" s="15" t="s">
        <v>133</v>
      </c>
      <c r="AU963" s="15" t="s">
        <v>74</v>
      </c>
    </row>
    <row r="964" spans="2:65" s="1" customFormat="1">
      <c r="B964" s="27"/>
      <c r="D964" s="137" t="s">
        <v>135</v>
      </c>
      <c r="F964" s="138" t="s">
        <v>1840</v>
      </c>
      <c r="L964" s="27"/>
      <c r="M964" s="136"/>
      <c r="T964" s="47"/>
      <c r="AT964" s="15" t="s">
        <v>135</v>
      </c>
      <c r="AU964" s="15" t="s">
        <v>74</v>
      </c>
    </row>
    <row r="965" spans="2:65" s="1" customFormat="1" ht="24.2" customHeight="1">
      <c r="B965" s="121"/>
      <c r="C965" s="122" t="s">
        <v>1841</v>
      </c>
      <c r="D965" s="122" t="s">
        <v>126</v>
      </c>
      <c r="E965" s="123" t="s">
        <v>1842</v>
      </c>
      <c r="F965" s="124" t="s">
        <v>1843</v>
      </c>
      <c r="G965" s="125" t="s">
        <v>156</v>
      </c>
      <c r="H965" s="126">
        <v>10</v>
      </c>
      <c r="I965" s="127">
        <v>472</v>
      </c>
      <c r="J965" s="127">
        <f>ROUND(I965*H965,2)</f>
        <v>4720</v>
      </c>
      <c r="K965" s="124" t="s">
        <v>130</v>
      </c>
      <c r="L965" s="27"/>
      <c r="M965" s="128" t="s">
        <v>3</v>
      </c>
      <c r="N965" s="129" t="s">
        <v>36</v>
      </c>
      <c r="O965" s="130">
        <v>1</v>
      </c>
      <c r="P965" s="130">
        <f>O965*H965</f>
        <v>10</v>
      </c>
      <c r="Q965" s="130">
        <v>1.0000000000000001E-5</v>
      </c>
      <c r="R965" s="130">
        <f>Q965*H965</f>
        <v>1E-4</v>
      </c>
      <c r="S965" s="130">
        <v>0</v>
      </c>
      <c r="T965" s="131">
        <f>S965*H965</f>
        <v>0</v>
      </c>
      <c r="AR965" s="132" t="s">
        <v>131</v>
      </c>
      <c r="AT965" s="132" t="s">
        <v>126</v>
      </c>
      <c r="AU965" s="132" t="s">
        <v>74</v>
      </c>
      <c r="AY965" s="15" t="s">
        <v>124</v>
      </c>
      <c r="BE965" s="133">
        <f>IF(N965="základní",J965,0)</f>
        <v>4720</v>
      </c>
      <c r="BF965" s="133">
        <f>IF(N965="snížená",J965,0)</f>
        <v>0</v>
      </c>
      <c r="BG965" s="133">
        <f>IF(N965="zákl. přenesená",J965,0)</f>
        <v>0</v>
      </c>
      <c r="BH965" s="133">
        <f>IF(N965="sníž. přenesená",J965,0)</f>
        <v>0</v>
      </c>
      <c r="BI965" s="133">
        <f>IF(N965="nulová",J965,0)</f>
        <v>0</v>
      </c>
      <c r="BJ965" s="15" t="s">
        <v>72</v>
      </c>
      <c r="BK965" s="133">
        <f>ROUND(I965*H965,2)</f>
        <v>4720</v>
      </c>
      <c r="BL965" s="15" t="s">
        <v>131</v>
      </c>
      <c r="BM965" s="132" t="s">
        <v>1844</v>
      </c>
    </row>
    <row r="966" spans="2:65" s="1" customFormat="1">
      <c r="B966" s="27"/>
      <c r="D966" s="134" t="s">
        <v>133</v>
      </c>
      <c r="F966" s="135" t="s">
        <v>1845</v>
      </c>
      <c r="L966" s="27"/>
      <c r="M966" s="136"/>
      <c r="T966" s="47"/>
      <c r="AT966" s="15" t="s">
        <v>133</v>
      </c>
      <c r="AU966" s="15" t="s">
        <v>74</v>
      </c>
    </row>
    <row r="967" spans="2:65" s="1" customFormat="1">
      <c r="B967" s="27"/>
      <c r="D967" s="137" t="s">
        <v>135</v>
      </c>
      <c r="F967" s="138" t="s">
        <v>1846</v>
      </c>
      <c r="L967" s="27"/>
      <c r="M967" s="136"/>
      <c r="T967" s="47"/>
      <c r="AT967" s="15" t="s">
        <v>135</v>
      </c>
      <c r="AU967" s="15" t="s">
        <v>74</v>
      </c>
    </row>
    <row r="968" spans="2:65" s="1" customFormat="1" ht="24.2" customHeight="1">
      <c r="B968" s="121"/>
      <c r="C968" s="122" t="s">
        <v>1847</v>
      </c>
      <c r="D968" s="122" t="s">
        <v>126</v>
      </c>
      <c r="E968" s="123" t="s">
        <v>1848</v>
      </c>
      <c r="F968" s="124" t="s">
        <v>1849</v>
      </c>
      <c r="G968" s="125" t="s">
        <v>156</v>
      </c>
      <c r="H968" s="126">
        <v>20</v>
      </c>
      <c r="I968" s="127">
        <v>449</v>
      </c>
      <c r="J968" s="127">
        <f>ROUND(I968*H968,2)</f>
        <v>8980</v>
      </c>
      <c r="K968" s="124" t="s">
        <v>130</v>
      </c>
      <c r="L968" s="27"/>
      <c r="M968" s="128" t="s">
        <v>3</v>
      </c>
      <c r="N968" s="129" t="s">
        <v>36</v>
      </c>
      <c r="O968" s="130">
        <v>0.95</v>
      </c>
      <c r="P968" s="130">
        <f>O968*H968</f>
        <v>19</v>
      </c>
      <c r="Q968" s="130">
        <v>1.0000000000000001E-5</v>
      </c>
      <c r="R968" s="130">
        <f>Q968*H968</f>
        <v>2.0000000000000001E-4</v>
      </c>
      <c r="S968" s="130">
        <v>0</v>
      </c>
      <c r="T968" s="131">
        <f>S968*H968</f>
        <v>0</v>
      </c>
      <c r="AR968" s="132" t="s">
        <v>131</v>
      </c>
      <c r="AT968" s="132" t="s">
        <v>126</v>
      </c>
      <c r="AU968" s="132" t="s">
        <v>74</v>
      </c>
      <c r="AY968" s="15" t="s">
        <v>124</v>
      </c>
      <c r="BE968" s="133">
        <f>IF(N968="základní",J968,0)</f>
        <v>8980</v>
      </c>
      <c r="BF968" s="133">
        <f>IF(N968="snížená",J968,0)</f>
        <v>0</v>
      </c>
      <c r="BG968" s="133">
        <f>IF(N968="zákl. přenesená",J968,0)</f>
        <v>0</v>
      </c>
      <c r="BH968" s="133">
        <f>IF(N968="sníž. přenesená",J968,0)</f>
        <v>0</v>
      </c>
      <c r="BI968" s="133">
        <f>IF(N968="nulová",J968,0)</f>
        <v>0</v>
      </c>
      <c r="BJ968" s="15" t="s">
        <v>72</v>
      </c>
      <c r="BK968" s="133">
        <f>ROUND(I968*H968,2)</f>
        <v>8980</v>
      </c>
      <c r="BL968" s="15" t="s">
        <v>131</v>
      </c>
      <c r="BM968" s="132" t="s">
        <v>1850</v>
      </c>
    </row>
    <row r="969" spans="2:65" s="1" customFormat="1" ht="19.5">
      <c r="B969" s="27"/>
      <c r="D969" s="134" t="s">
        <v>133</v>
      </c>
      <c r="F969" s="135" t="s">
        <v>1851</v>
      </c>
      <c r="L969" s="27"/>
      <c r="M969" s="136"/>
      <c r="T969" s="47"/>
      <c r="AT969" s="15" t="s">
        <v>133</v>
      </c>
      <c r="AU969" s="15" t="s">
        <v>74</v>
      </c>
    </row>
    <row r="970" spans="2:65" s="1" customFormat="1">
      <c r="B970" s="27"/>
      <c r="D970" s="137" t="s">
        <v>135</v>
      </c>
      <c r="F970" s="138" t="s">
        <v>1852</v>
      </c>
      <c r="L970" s="27"/>
      <c r="M970" s="136"/>
      <c r="T970" s="47"/>
      <c r="AT970" s="15" t="s">
        <v>135</v>
      </c>
      <c r="AU970" s="15" t="s">
        <v>74</v>
      </c>
    </row>
    <row r="971" spans="2:65" s="1" customFormat="1" ht="24.2" customHeight="1">
      <c r="B971" s="121"/>
      <c r="C971" s="122" t="s">
        <v>1853</v>
      </c>
      <c r="D971" s="122" t="s">
        <v>126</v>
      </c>
      <c r="E971" s="123" t="s">
        <v>1854</v>
      </c>
      <c r="F971" s="124" t="s">
        <v>1855</v>
      </c>
      <c r="G971" s="125" t="s">
        <v>156</v>
      </c>
      <c r="H971" s="126">
        <v>60</v>
      </c>
      <c r="I971" s="127">
        <v>378</v>
      </c>
      <c r="J971" s="127">
        <f>ROUND(I971*H971,2)</f>
        <v>22680</v>
      </c>
      <c r="K971" s="124" t="s">
        <v>130</v>
      </c>
      <c r="L971" s="27"/>
      <c r="M971" s="128" t="s">
        <v>3</v>
      </c>
      <c r="N971" s="129" t="s">
        <v>36</v>
      </c>
      <c r="O971" s="130">
        <v>0.8</v>
      </c>
      <c r="P971" s="130">
        <f>O971*H971</f>
        <v>48</v>
      </c>
      <c r="Q971" s="130">
        <v>1.0000000000000001E-5</v>
      </c>
      <c r="R971" s="130">
        <f>Q971*H971</f>
        <v>6.0000000000000006E-4</v>
      </c>
      <c r="S971" s="130">
        <v>0</v>
      </c>
      <c r="T971" s="131">
        <f>S971*H971</f>
        <v>0</v>
      </c>
      <c r="AR971" s="132" t="s">
        <v>131</v>
      </c>
      <c r="AT971" s="132" t="s">
        <v>126</v>
      </c>
      <c r="AU971" s="132" t="s">
        <v>74</v>
      </c>
      <c r="AY971" s="15" t="s">
        <v>124</v>
      </c>
      <c r="BE971" s="133">
        <f>IF(N971="základní",J971,0)</f>
        <v>22680</v>
      </c>
      <c r="BF971" s="133">
        <f>IF(N971="snížená",J971,0)</f>
        <v>0</v>
      </c>
      <c r="BG971" s="133">
        <f>IF(N971="zákl. přenesená",J971,0)</f>
        <v>0</v>
      </c>
      <c r="BH971" s="133">
        <f>IF(N971="sníž. přenesená",J971,0)</f>
        <v>0</v>
      </c>
      <c r="BI971" s="133">
        <f>IF(N971="nulová",J971,0)</f>
        <v>0</v>
      </c>
      <c r="BJ971" s="15" t="s">
        <v>72</v>
      </c>
      <c r="BK971" s="133">
        <f>ROUND(I971*H971,2)</f>
        <v>22680</v>
      </c>
      <c r="BL971" s="15" t="s">
        <v>131</v>
      </c>
      <c r="BM971" s="132" t="s">
        <v>1856</v>
      </c>
    </row>
    <row r="972" spans="2:65" s="1" customFormat="1" ht="19.5">
      <c r="B972" s="27"/>
      <c r="D972" s="134" t="s">
        <v>133</v>
      </c>
      <c r="F972" s="135" t="s">
        <v>1857</v>
      </c>
      <c r="L972" s="27"/>
      <c r="M972" s="136"/>
      <c r="T972" s="47"/>
      <c r="AT972" s="15" t="s">
        <v>133</v>
      </c>
      <c r="AU972" s="15" t="s">
        <v>74</v>
      </c>
    </row>
    <row r="973" spans="2:65" s="1" customFormat="1">
      <c r="B973" s="27"/>
      <c r="D973" s="137" t="s">
        <v>135</v>
      </c>
      <c r="F973" s="138" t="s">
        <v>1858</v>
      </c>
      <c r="L973" s="27"/>
      <c r="M973" s="136"/>
      <c r="T973" s="47"/>
      <c r="AT973" s="15" t="s">
        <v>135</v>
      </c>
      <c r="AU973" s="15" t="s">
        <v>74</v>
      </c>
    </row>
    <row r="974" spans="2:65" s="1" customFormat="1" ht="24.2" customHeight="1">
      <c r="B974" s="121"/>
      <c r="C974" s="122" t="s">
        <v>1859</v>
      </c>
      <c r="D974" s="122" t="s">
        <v>126</v>
      </c>
      <c r="E974" s="123" t="s">
        <v>1860</v>
      </c>
      <c r="F974" s="124" t="s">
        <v>1861</v>
      </c>
      <c r="G974" s="125" t="s">
        <v>156</v>
      </c>
      <c r="H974" s="126">
        <v>50</v>
      </c>
      <c r="I974" s="127">
        <v>339</v>
      </c>
      <c r="J974" s="127">
        <f>ROUND(I974*H974,2)</f>
        <v>16950</v>
      </c>
      <c r="K974" s="124" t="s">
        <v>130</v>
      </c>
      <c r="L974" s="27"/>
      <c r="M974" s="128" t="s">
        <v>3</v>
      </c>
      <c r="N974" s="129" t="s">
        <v>36</v>
      </c>
      <c r="O974" s="130">
        <v>0.52</v>
      </c>
      <c r="P974" s="130">
        <f>O974*H974</f>
        <v>26</v>
      </c>
      <c r="Q974" s="130">
        <v>2.3000000000000001E-4</v>
      </c>
      <c r="R974" s="130">
        <f>Q974*H974</f>
        <v>1.15E-2</v>
      </c>
      <c r="S974" s="130">
        <v>0</v>
      </c>
      <c r="T974" s="131">
        <f>S974*H974</f>
        <v>0</v>
      </c>
      <c r="AR974" s="132" t="s">
        <v>131</v>
      </c>
      <c r="AT974" s="132" t="s">
        <v>126</v>
      </c>
      <c r="AU974" s="132" t="s">
        <v>74</v>
      </c>
      <c r="AY974" s="15" t="s">
        <v>124</v>
      </c>
      <c r="BE974" s="133">
        <f>IF(N974="základní",J974,0)</f>
        <v>16950</v>
      </c>
      <c r="BF974" s="133">
        <f>IF(N974="snížená",J974,0)</f>
        <v>0</v>
      </c>
      <c r="BG974" s="133">
        <f>IF(N974="zákl. přenesená",J974,0)</f>
        <v>0</v>
      </c>
      <c r="BH974" s="133">
        <f>IF(N974="sníž. přenesená",J974,0)</f>
        <v>0</v>
      </c>
      <c r="BI974" s="133">
        <f>IF(N974="nulová",J974,0)</f>
        <v>0</v>
      </c>
      <c r="BJ974" s="15" t="s">
        <v>72</v>
      </c>
      <c r="BK974" s="133">
        <f>ROUND(I974*H974,2)</f>
        <v>16950</v>
      </c>
      <c r="BL974" s="15" t="s">
        <v>131</v>
      </c>
      <c r="BM974" s="132" t="s">
        <v>1862</v>
      </c>
    </row>
    <row r="975" spans="2:65" s="1" customFormat="1" ht="19.5">
      <c r="B975" s="27"/>
      <c r="D975" s="134" t="s">
        <v>133</v>
      </c>
      <c r="F975" s="135" t="s">
        <v>1863</v>
      </c>
      <c r="L975" s="27"/>
      <c r="M975" s="136"/>
      <c r="T975" s="47"/>
      <c r="AT975" s="15" t="s">
        <v>133</v>
      </c>
      <c r="AU975" s="15" t="s">
        <v>74</v>
      </c>
    </row>
    <row r="976" spans="2:65" s="1" customFormat="1">
      <c r="B976" s="27"/>
      <c r="D976" s="137" t="s">
        <v>135</v>
      </c>
      <c r="F976" s="138" t="s">
        <v>1864</v>
      </c>
      <c r="L976" s="27"/>
      <c r="M976" s="136"/>
      <c r="T976" s="47"/>
      <c r="AT976" s="15" t="s">
        <v>135</v>
      </c>
      <c r="AU976" s="15" t="s">
        <v>74</v>
      </c>
    </row>
    <row r="977" spans="2:65" s="1" customFormat="1" ht="24.2" customHeight="1">
      <c r="B977" s="121"/>
      <c r="C977" s="122" t="s">
        <v>1865</v>
      </c>
      <c r="D977" s="122" t="s">
        <v>126</v>
      </c>
      <c r="E977" s="123" t="s">
        <v>1866</v>
      </c>
      <c r="F977" s="124" t="s">
        <v>1867</v>
      </c>
      <c r="G977" s="125" t="s">
        <v>1868</v>
      </c>
      <c r="H977" s="126">
        <v>1</v>
      </c>
      <c r="I977" s="127">
        <v>2810</v>
      </c>
      <c r="J977" s="127">
        <f>ROUND(I977*H977,2)</f>
        <v>2810</v>
      </c>
      <c r="K977" s="124" t="s">
        <v>130</v>
      </c>
      <c r="L977" s="27"/>
      <c r="M977" s="128" t="s">
        <v>3</v>
      </c>
      <c r="N977" s="129" t="s">
        <v>36</v>
      </c>
      <c r="O977" s="130">
        <v>6.1950000000000003</v>
      </c>
      <c r="P977" s="130">
        <f>O977*H977</f>
        <v>6.1950000000000003</v>
      </c>
      <c r="Q977" s="130">
        <v>2.9999999999999997E-4</v>
      </c>
      <c r="R977" s="130">
        <f>Q977*H977</f>
        <v>2.9999999999999997E-4</v>
      </c>
      <c r="S977" s="130">
        <v>0</v>
      </c>
      <c r="T977" s="131">
        <f>S977*H977</f>
        <v>0</v>
      </c>
      <c r="AR977" s="132" t="s">
        <v>131</v>
      </c>
      <c r="AT977" s="132" t="s">
        <v>126</v>
      </c>
      <c r="AU977" s="132" t="s">
        <v>74</v>
      </c>
      <c r="AY977" s="15" t="s">
        <v>124</v>
      </c>
      <c r="BE977" s="133">
        <f>IF(N977="základní",J977,0)</f>
        <v>2810</v>
      </c>
      <c r="BF977" s="133">
        <f>IF(N977="snížená",J977,0)</f>
        <v>0</v>
      </c>
      <c r="BG977" s="133">
        <f>IF(N977="zákl. přenesená",J977,0)</f>
        <v>0</v>
      </c>
      <c r="BH977" s="133">
        <f>IF(N977="sníž. přenesená",J977,0)</f>
        <v>0</v>
      </c>
      <c r="BI977" s="133">
        <f>IF(N977="nulová",J977,0)</f>
        <v>0</v>
      </c>
      <c r="BJ977" s="15" t="s">
        <v>72</v>
      </c>
      <c r="BK977" s="133">
        <f>ROUND(I977*H977,2)</f>
        <v>2810</v>
      </c>
      <c r="BL977" s="15" t="s">
        <v>131</v>
      </c>
      <c r="BM977" s="132" t="s">
        <v>1869</v>
      </c>
    </row>
    <row r="978" spans="2:65" s="1" customFormat="1" ht="19.5">
      <c r="B978" s="27"/>
      <c r="D978" s="134" t="s">
        <v>133</v>
      </c>
      <c r="F978" s="135" t="s">
        <v>1870</v>
      </c>
      <c r="L978" s="27"/>
      <c r="M978" s="136"/>
      <c r="T978" s="47"/>
      <c r="AT978" s="15" t="s">
        <v>133</v>
      </c>
      <c r="AU978" s="15" t="s">
        <v>74</v>
      </c>
    </row>
    <row r="979" spans="2:65" s="1" customFormat="1">
      <c r="B979" s="27"/>
      <c r="D979" s="137" t="s">
        <v>135</v>
      </c>
      <c r="F979" s="138" t="s">
        <v>1871</v>
      </c>
      <c r="L979" s="27"/>
      <c r="M979" s="136"/>
      <c r="T979" s="47"/>
      <c r="AT979" s="15" t="s">
        <v>135</v>
      </c>
      <c r="AU979" s="15" t="s">
        <v>74</v>
      </c>
    </row>
    <row r="980" spans="2:65" s="1" customFormat="1" ht="24.2" customHeight="1">
      <c r="B980" s="121"/>
      <c r="C980" s="122" t="s">
        <v>1872</v>
      </c>
      <c r="D980" s="122" t="s">
        <v>126</v>
      </c>
      <c r="E980" s="123" t="s">
        <v>1873</v>
      </c>
      <c r="F980" s="124" t="s">
        <v>1874</v>
      </c>
      <c r="G980" s="125" t="s">
        <v>1868</v>
      </c>
      <c r="H980" s="126">
        <v>1</v>
      </c>
      <c r="I980" s="127">
        <v>3420</v>
      </c>
      <c r="J980" s="127">
        <f>ROUND(I980*H980,2)</f>
        <v>3420</v>
      </c>
      <c r="K980" s="124" t="s">
        <v>130</v>
      </c>
      <c r="L980" s="27"/>
      <c r="M980" s="128" t="s">
        <v>3</v>
      </c>
      <c r="N980" s="129" t="s">
        <v>36</v>
      </c>
      <c r="O980" s="130">
        <v>7.4850000000000003</v>
      </c>
      <c r="P980" s="130">
        <f>O980*H980</f>
        <v>7.4850000000000003</v>
      </c>
      <c r="Q980" s="130">
        <v>4.6000000000000001E-4</v>
      </c>
      <c r="R980" s="130">
        <f>Q980*H980</f>
        <v>4.6000000000000001E-4</v>
      </c>
      <c r="S980" s="130">
        <v>0</v>
      </c>
      <c r="T980" s="131">
        <f>S980*H980</f>
        <v>0</v>
      </c>
      <c r="AR980" s="132" t="s">
        <v>131</v>
      </c>
      <c r="AT980" s="132" t="s">
        <v>126</v>
      </c>
      <c r="AU980" s="132" t="s">
        <v>74</v>
      </c>
      <c r="AY980" s="15" t="s">
        <v>124</v>
      </c>
      <c r="BE980" s="133">
        <f>IF(N980="základní",J980,0)</f>
        <v>3420</v>
      </c>
      <c r="BF980" s="133">
        <f>IF(N980="snížená",J980,0)</f>
        <v>0</v>
      </c>
      <c r="BG980" s="133">
        <f>IF(N980="zákl. přenesená",J980,0)</f>
        <v>0</v>
      </c>
      <c r="BH980" s="133">
        <f>IF(N980="sníž. přenesená",J980,0)</f>
        <v>0</v>
      </c>
      <c r="BI980" s="133">
        <f>IF(N980="nulová",J980,0)</f>
        <v>0</v>
      </c>
      <c r="BJ980" s="15" t="s">
        <v>72</v>
      </c>
      <c r="BK980" s="133">
        <f>ROUND(I980*H980,2)</f>
        <v>3420</v>
      </c>
      <c r="BL980" s="15" t="s">
        <v>131</v>
      </c>
      <c r="BM980" s="132" t="s">
        <v>1875</v>
      </c>
    </row>
    <row r="981" spans="2:65" s="1" customFormat="1" ht="19.5">
      <c r="B981" s="27"/>
      <c r="D981" s="134" t="s">
        <v>133</v>
      </c>
      <c r="F981" s="135" t="s">
        <v>1876</v>
      </c>
      <c r="L981" s="27"/>
      <c r="M981" s="136"/>
      <c r="T981" s="47"/>
      <c r="AT981" s="15" t="s">
        <v>133</v>
      </c>
      <c r="AU981" s="15" t="s">
        <v>74</v>
      </c>
    </row>
    <row r="982" spans="2:65" s="1" customFormat="1">
      <c r="B982" s="27"/>
      <c r="D982" s="137" t="s">
        <v>135</v>
      </c>
      <c r="F982" s="138" t="s">
        <v>1877</v>
      </c>
      <c r="L982" s="27"/>
      <c r="M982" s="136"/>
      <c r="T982" s="47"/>
      <c r="AT982" s="15" t="s">
        <v>135</v>
      </c>
      <c r="AU982" s="15" t="s">
        <v>74</v>
      </c>
    </row>
    <row r="983" spans="2:65" s="1" customFormat="1" ht="21.75" customHeight="1">
      <c r="B983" s="121"/>
      <c r="C983" s="122" t="s">
        <v>1878</v>
      </c>
      <c r="D983" s="122" t="s">
        <v>126</v>
      </c>
      <c r="E983" s="123" t="s">
        <v>1879</v>
      </c>
      <c r="F983" s="124" t="s">
        <v>1880</v>
      </c>
      <c r="G983" s="125" t="s">
        <v>156</v>
      </c>
      <c r="H983" s="126">
        <v>10</v>
      </c>
      <c r="I983" s="127">
        <v>2120</v>
      </c>
      <c r="J983" s="127">
        <f>ROUND(I983*H983,2)</f>
        <v>21200</v>
      </c>
      <c r="K983" s="124" t="s">
        <v>130</v>
      </c>
      <c r="L983" s="27"/>
      <c r="M983" s="128" t="s">
        <v>3</v>
      </c>
      <c r="N983" s="129" t="s">
        <v>36</v>
      </c>
      <c r="O983" s="130">
        <v>5.14</v>
      </c>
      <c r="P983" s="130">
        <f>O983*H983</f>
        <v>51.4</v>
      </c>
      <c r="Q983" s="130">
        <v>6.0000000000000002E-5</v>
      </c>
      <c r="R983" s="130">
        <f>Q983*H983</f>
        <v>6.0000000000000006E-4</v>
      </c>
      <c r="S983" s="130">
        <v>0</v>
      </c>
      <c r="T983" s="131">
        <f>S983*H983</f>
        <v>0</v>
      </c>
      <c r="AR983" s="132" t="s">
        <v>131</v>
      </c>
      <c r="AT983" s="132" t="s">
        <v>126</v>
      </c>
      <c r="AU983" s="132" t="s">
        <v>74</v>
      </c>
      <c r="AY983" s="15" t="s">
        <v>124</v>
      </c>
      <c r="BE983" s="133">
        <f>IF(N983="základní",J983,0)</f>
        <v>21200</v>
      </c>
      <c r="BF983" s="133">
        <f>IF(N983="snížená",J983,0)</f>
        <v>0</v>
      </c>
      <c r="BG983" s="133">
        <f>IF(N983="zákl. přenesená",J983,0)</f>
        <v>0</v>
      </c>
      <c r="BH983" s="133">
        <f>IF(N983="sníž. přenesená",J983,0)</f>
        <v>0</v>
      </c>
      <c r="BI983" s="133">
        <f>IF(N983="nulová",J983,0)</f>
        <v>0</v>
      </c>
      <c r="BJ983" s="15" t="s">
        <v>72</v>
      </c>
      <c r="BK983" s="133">
        <f>ROUND(I983*H983,2)</f>
        <v>21200</v>
      </c>
      <c r="BL983" s="15" t="s">
        <v>131</v>
      </c>
      <c r="BM983" s="132" t="s">
        <v>1881</v>
      </c>
    </row>
    <row r="984" spans="2:65" s="1" customFormat="1" ht="19.5">
      <c r="B984" s="27"/>
      <c r="D984" s="134" t="s">
        <v>133</v>
      </c>
      <c r="F984" s="135" t="s">
        <v>1882</v>
      </c>
      <c r="L984" s="27"/>
      <c r="M984" s="136"/>
      <c r="T984" s="47"/>
      <c r="AT984" s="15" t="s">
        <v>133</v>
      </c>
      <c r="AU984" s="15" t="s">
        <v>74</v>
      </c>
    </row>
    <row r="985" spans="2:65" s="1" customFormat="1">
      <c r="B985" s="27"/>
      <c r="D985" s="137" t="s">
        <v>135</v>
      </c>
      <c r="F985" s="138" t="s">
        <v>1883</v>
      </c>
      <c r="L985" s="27"/>
      <c r="M985" s="136"/>
      <c r="T985" s="47"/>
      <c r="AT985" s="15" t="s">
        <v>135</v>
      </c>
      <c r="AU985" s="15" t="s">
        <v>74</v>
      </c>
    </row>
    <row r="986" spans="2:65" s="1" customFormat="1" ht="24.2" customHeight="1">
      <c r="B986" s="121"/>
      <c r="C986" s="122" t="s">
        <v>1884</v>
      </c>
      <c r="D986" s="122" t="s">
        <v>126</v>
      </c>
      <c r="E986" s="123" t="s">
        <v>1885</v>
      </c>
      <c r="F986" s="124" t="s">
        <v>1886</v>
      </c>
      <c r="G986" s="125" t="s">
        <v>156</v>
      </c>
      <c r="H986" s="126">
        <v>8</v>
      </c>
      <c r="I986" s="127">
        <v>6120</v>
      </c>
      <c r="J986" s="127">
        <f>ROUND(I986*H986,2)</f>
        <v>48960</v>
      </c>
      <c r="K986" s="124" t="s">
        <v>130</v>
      </c>
      <c r="L986" s="27"/>
      <c r="M986" s="128" t="s">
        <v>3</v>
      </c>
      <c r="N986" s="129" t="s">
        <v>36</v>
      </c>
      <c r="O986" s="130">
        <v>4.9279999999999999</v>
      </c>
      <c r="P986" s="130">
        <f>O986*H986</f>
        <v>39.423999999999999</v>
      </c>
      <c r="Q986" s="130">
        <v>0.36965999999999999</v>
      </c>
      <c r="R986" s="130">
        <f>Q986*H986</f>
        <v>2.9572799999999999</v>
      </c>
      <c r="S986" s="130">
        <v>0</v>
      </c>
      <c r="T986" s="131">
        <f>S986*H986</f>
        <v>0</v>
      </c>
      <c r="AR986" s="132" t="s">
        <v>131</v>
      </c>
      <c r="AT986" s="132" t="s">
        <v>126</v>
      </c>
      <c r="AU986" s="132" t="s">
        <v>74</v>
      </c>
      <c r="AY986" s="15" t="s">
        <v>124</v>
      </c>
      <c r="BE986" s="133">
        <f>IF(N986="základní",J986,0)</f>
        <v>48960</v>
      </c>
      <c r="BF986" s="133">
        <f>IF(N986="snížená",J986,0)</f>
        <v>0</v>
      </c>
      <c r="BG986" s="133">
        <f>IF(N986="zákl. přenesená",J986,0)</f>
        <v>0</v>
      </c>
      <c r="BH986" s="133">
        <f>IF(N986="sníž. přenesená",J986,0)</f>
        <v>0</v>
      </c>
      <c r="BI986" s="133">
        <f>IF(N986="nulová",J986,0)</f>
        <v>0</v>
      </c>
      <c r="BJ986" s="15" t="s">
        <v>72</v>
      </c>
      <c r="BK986" s="133">
        <f>ROUND(I986*H986,2)</f>
        <v>48960</v>
      </c>
      <c r="BL986" s="15" t="s">
        <v>131</v>
      </c>
      <c r="BM986" s="132" t="s">
        <v>1887</v>
      </c>
    </row>
    <row r="987" spans="2:65" s="1" customFormat="1" ht="19.5">
      <c r="B987" s="27"/>
      <c r="D987" s="134" t="s">
        <v>133</v>
      </c>
      <c r="F987" s="135" t="s">
        <v>1888</v>
      </c>
      <c r="L987" s="27"/>
      <c r="M987" s="136"/>
      <c r="T987" s="47"/>
      <c r="AT987" s="15" t="s">
        <v>133</v>
      </c>
      <c r="AU987" s="15" t="s">
        <v>74</v>
      </c>
    </row>
    <row r="988" spans="2:65" s="1" customFormat="1">
      <c r="B988" s="27"/>
      <c r="D988" s="137" t="s">
        <v>135</v>
      </c>
      <c r="F988" s="138" t="s">
        <v>1889</v>
      </c>
      <c r="L988" s="27"/>
      <c r="M988" s="136"/>
      <c r="T988" s="47"/>
      <c r="AT988" s="15" t="s">
        <v>135</v>
      </c>
      <c r="AU988" s="15" t="s">
        <v>74</v>
      </c>
    </row>
    <row r="989" spans="2:65" s="1" customFormat="1" ht="16.5" customHeight="1">
      <c r="B989" s="121"/>
      <c r="C989" s="122" t="s">
        <v>1890</v>
      </c>
      <c r="D989" s="122" t="s">
        <v>126</v>
      </c>
      <c r="E989" s="123" t="s">
        <v>1891</v>
      </c>
      <c r="F989" s="124" t="s">
        <v>1892</v>
      </c>
      <c r="G989" s="125" t="s">
        <v>265</v>
      </c>
      <c r="H989" s="126">
        <v>10</v>
      </c>
      <c r="I989" s="127">
        <v>15.1</v>
      </c>
      <c r="J989" s="127">
        <f>ROUND(I989*H989,2)</f>
        <v>151</v>
      </c>
      <c r="K989" s="124" t="s">
        <v>130</v>
      </c>
      <c r="L989" s="27"/>
      <c r="M989" s="128" t="s">
        <v>3</v>
      </c>
      <c r="N989" s="129" t="s">
        <v>36</v>
      </c>
      <c r="O989" s="130">
        <v>0</v>
      </c>
      <c r="P989" s="130">
        <f>O989*H989</f>
        <v>0</v>
      </c>
      <c r="Q989" s="130">
        <v>0</v>
      </c>
      <c r="R989" s="130">
        <f>Q989*H989</f>
        <v>0</v>
      </c>
      <c r="S989" s="130">
        <v>0</v>
      </c>
      <c r="T989" s="131">
        <f>S989*H989</f>
        <v>0</v>
      </c>
      <c r="AR989" s="132" t="s">
        <v>131</v>
      </c>
      <c r="AT989" s="132" t="s">
        <v>126</v>
      </c>
      <c r="AU989" s="132" t="s">
        <v>74</v>
      </c>
      <c r="AY989" s="15" t="s">
        <v>124</v>
      </c>
      <c r="BE989" s="133">
        <f>IF(N989="základní",J989,0)</f>
        <v>151</v>
      </c>
      <c r="BF989" s="133">
        <f>IF(N989="snížená",J989,0)</f>
        <v>0</v>
      </c>
      <c r="BG989" s="133">
        <f>IF(N989="zákl. přenesená",J989,0)</f>
        <v>0</v>
      </c>
      <c r="BH989" s="133">
        <f>IF(N989="sníž. přenesená",J989,0)</f>
        <v>0</v>
      </c>
      <c r="BI989" s="133">
        <f>IF(N989="nulová",J989,0)</f>
        <v>0</v>
      </c>
      <c r="BJ989" s="15" t="s">
        <v>72</v>
      </c>
      <c r="BK989" s="133">
        <f>ROUND(I989*H989,2)</f>
        <v>151</v>
      </c>
      <c r="BL989" s="15" t="s">
        <v>131</v>
      </c>
      <c r="BM989" s="132" t="s">
        <v>1893</v>
      </c>
    </row>
    <row r="990" spans="2:65" s="1" customFormat="1">
      <c r="B990" s="27"/>
      <c r="D990" s="134" t="s">
        <v>133</v>
      </c>
      <c r="F990" s="135" t="s">
        <v>1894</v>
      </c>
      <c r="L990" s="27"/>
      <c r="M990" s="136"/>
      <c r="T990" s="47"/>
      <c r="AT990" s="15" t="s">
        <v>133</v>
      </c>
      <c r="AU990" s="15" t="s">
        <v>74</v>
      </c>
    </row>
    <row r="991" spans="2:65" s="1" customFormat="1">
      <c r="B991" s="27"/>
      <c r="D991" s="137" t="s">
        <v>135</v>
      </c>
      <c r="F991" s="138" t="s">
        <v>1895</v>
      </c>
      <c r="L991" s="27"/>
      <c r="M991" s="136"/>
      <c r="T991" s="47"/>
      <c r="AT991" s="15" t="s">
        <v>135</v>
      </c>
      <c r="AU991" s="15" t="s">
        <v>74</v>
      </c>
    </row>
    <row r="992" spans="2:65" s="1" customFormat="1" ht="37.9" customHeight="1">
      <c r="B992" s="121"/>
      <c r="C992" s="122" t="s">
        <v>1896</v>
      </c>
      <c r="D992" s="122" t="s">
        <v>126</v>
      </c>
      <c r="E992" s="123" t="s">
        <v>1897</v>
      </c>
      <c r="F992" s="124" t="s">
        <v>1898</v>
      </c>
      <c r="G992" s="125" t="s">
        <v>129</v>
      </c>
      <c r="H992" s="126">
        <v>20</v>
      </c>
      <c r="I992" s="127">
        <v>85.5</v>
      </c>
      <c r="J992" s="127">
        <f>ROUND(I992*H992,2)</f>
        <v>1710</v>
      </c>
      <c r="K992" s="124" t="s">
        <v>130</v>
      </c>
      <c r="L992" s="27"/>
      <c r="M992" s="128" t="s">
        <v>3</v>
      </c>
      <c r="N992" s="129" t="s">
        <v>36</v>
      </c>
      <c r="O992" s="130">
        <v>0.154</v>
      </c>
      <c r="P992" s="130">
        <f>O992*H992</f>
        <v>3.08</v>
      </c>
      <c r="Q992" s="130">
        <v>0</v>
      </c>
      <c r="R992" s="130">
        <f>Q992*H992</f>
        <v>0</v>
      </c>
      <c r="S992" s="130">
        <v>0</v>
      </c>
      <c r="T992" s="131">
        <f>S992*H992</f>
        <v>0</v>
      </c>
      <c r="AR992" s="132" t="s">
        <v>131</v>
      </c>
      <c r="AT992" s="132" t="s">
        <v>126</v>
      </c>
      <c r="AU992" s="132" t="s">
        <v>74</v>
      </c>
      <c r="AY992" s="15" t="s">
        <v>124</v>
      </c>
      <c r="BE992" s="133">
        <f>IF(N992="základní",J992,0)</f>
        <v>1710</v>
      </c>
      <c r="BF992" s="133">
        <f>IF(N992="snížená",J992,0)</f>
        <v>0</v>
      </c>
      <c r="BG992" s="133">
        <f>IF(N992="zákl. přenesená",J992,0)</f>
        <v>0</v>
      </c>
      <c r="BH992" s="133">
        <f>IF(N992="sníž. přenesená",J992,0)</f>
        <v>0</v>
      </c>
      <c r="BI992" s="133">
        <f>IF(N992="nulová",J992,0)</f>
        <v>0</v>
      </c>
      <c r="BJ992" s="15" t="s">
        <v>72</v>
      </c>
      <c r="BK992" s="133">
        <f>ROUND(I992*H992,2)</f>
        <v>1710</v>
      </c>
      <c r="BL992" s="15" t="s">
        <v>131</v>
      </c>
      <c r="BM992" s="132" t="s">
        <v>1899</v>
      </c>
    </row>
    <row r="993" spans="2:65" s="1" customFormat="1" ht="29.25">
      <c r="B993" s="27"/>
      <c r="D993" s="134" t="s">
        <v>133</v>
      </c>
      <c r="F993" s="135" t="s">
        <v>1900</v>
      </c>
      <c r="L993" s="27"/>
      <c r="M993" s="136"/>
      <c r="T993" s="47"/>
      <c r="AT993" s="15" t="s">
        <v>133</v>
      </c>
      <c r="AU993" s="15" t="s">
        <v>74</v>
      </c>
    </row>
    <row r="994" spans="2:65" s="1" customFormat="1">
      <c r="B994" s="27"/>
      <c r="D994" s="137" t="s">
        <v>135</v>
      </c>
      <c r="F994" s="138" t="s">
        <v>1901</v>
      </c>
      <c r="L994" s="27"/>
      <c r="M994" s="136"/>
      <c r="T994" s="47"/>
      <c r="AT994" s="15" t="s">
        <v>135</v>
      </c>
      <c r="AU994" s="15" t="s">
        <v>74</v>
      </c>
    </row>
    <row r="995" spans="2:65" s="1" customFormat="1" ht="37.9" customHeight="1">
      <c r="B995" s="121"/>
      <c r="C995" s="122" t="s">
        <v>1902</v>
      </c>
      <c r="D995" s="122" t="s">
        <v>126</v>
      </c>
      <c r="E995" s="123" t="s">
        <v>1903</v>
      </c>
      <c r="F995" s="124" t="s">
        <v>1904</v>
      </c>
      <c r="G995" s="125" t="s">
        <v>129</v>
      </c>
      <c r="H995" s="126">
        <v>20</v>
      </c>
      <c r="I995" s="127">
        <v>1.08</v>
      </c>
      <c r="J995" s="127">
        <f>ROUND(I995*H995,2)</f>
        <v>21.6</v>
      </c>
      <c r="K995" s="124" t="s">
        <v>130</v>
      </c>
      <c r="L995" s="27"/>
      <c r="M995" s="128" t="s">
        <v>3</v>
      </c>
      <c r="N995" s="129" t="s">
        <v>36</v>
      </c>
      <c r="O995" s="130">
        <v>0</v>
      </c>
      <c r="P995" s="130">
        <f>O995*H995</f>
        <v>0</v>
      </c>
      <c r="Q995" s="130">
        <v>0</v>
      </c>
      <c r="R995" s="130">
        <f>Q995*H995</f>
        <v>0</v>
      </c>
      <c r="S995" s="130">
        <v>0</v>
      </c>
      <c r="T995" s="131">
        <f>S995*H995</f>
        <v>0</v>
      </c>
      <c r="AR995" s="132" t="s">
        <v>131</v>
      </c>
      <c r="AT995" s="132" t="s">
        <v>126</v>
      </c>
      <c r="AU995" s="132" t="s">
        <v>74</v>
      </c>
      <c r="AY995" s="15" t="s">
        <v>124</v>
      </c>
      <c r="BE995" s="133">
        <f>IF(N995="základní",J995,0)</f>
        <v>21.6</v>
      </c>
      <c r="BF995" s="133">
        <f>IF(N995="snížená",J995,0)</f>
        <v>0</v>
      </c>
      <c r="BG995" s="133">
        <f>IF(N995="zákl. přenesená",J995,0)</f>
        <v>0</v>
      </c>
      <c r="BH995" s="133">
        <f>IF(N995="sníž. přenesená",J995,0)</f>
        <v>0</v>
      </c>
      <c r="BI995" s="133">
        <f>IF(N995="nulová",J995,0)</f>
        <v>0</v>
      </c>
      <c r="BJ995" s="15" t="s">
        <v>72</v>
      </c>
      <c r="BK995" s="133">
        <f>ROUND(I995*H995,2)</f>
        <v>21.6</v>
      </c>
      <c r="BL995" s="15" t="s">
        <v>131</v>
      </c>
      <c r="BM995" s="132" t="s">
        <v>1905</v>
      </c>
    </row>
    <row r="996" spans="2:65" s="1" customFormat="1" ht="29.25">
      <c r="B996" s="27"/>
      <c r="D996" s="134" t="s">
        <v>133</v>
      </c>
      <c r="F996" s="135" t="s">
        <v>1906</v>
      </c>
      <c r="L996" s="27"/>
      <c r="M996" s="136"/>
      <c r="T996" s="47"/>
      <c r="AT996" s="15" t="s">
        <v>133</v>
      </c>
      <c r="AU996" s="15" t="s">
        <v>74</v>
      </c>
    </row>
    <row r="997" spans="2:65" s="1" customFormat="1">
      <c r="B997" s="27"/>
      <c r="D997" s="137" t="s">
        <v>135</v>
      </c>
      <c r="F997" s="138" t="s">
        <v>1907</v>
      </c>
      <c r="L997" s="27"/>
      <c r="M997" s="136"/>
      <c r="T997" s="47"/>
      <c r="AT997" s="15" t="s">
        <v>135</v>
      </c>
      <c r="AU997" s="15" t="s">
        <v>74</v>
      </c>
    </row>
    <row r="998" spans="2:65" s="1" customFormat="1" ht="37.9" customHeight="1">
      <c r="B998" s="121"/>
      <c r="C998" s="122" t="s">
        <v>1908</v>
      </c>
      <c r="D998" s="122" t="s">
        <v>126</v>
      </c>
      <c r="E998" s="123" t="s">
        <v>1909</v>
      </c>
      <c r="F998" s="124" t="s">
        <v>1910</v>
      </c>
      <c r="G998" s="125" t="s">
        <v>129</v>
      </c>
      <c r="H998" s="126">
        <v>20</v>
      </c>
      <c r="I998" s="127">
        <v>52</v>
      </c>
      <c r="J998" s="127">
        <f>ROUND(I998*H998,2)</f>
        <v>1040</v>
      </c>
      <c r="K998" s="124" t="s">
        <v>130</v>
      </c>
      <c r="L998" s="27"/>
      <c r="M998" s="128" t="s">
        <v>3</v>
      </c>
      <c r="N998" s="129" t="s">
        <v>36</v>
      </c>
      <c r="O998" s="130">
        <v>9.7000000000000003E-2</v>
      </c>
      <c r="P998" s="130">
        <f>O998*H998</f>
        <v>1.94</v>
      </c>
      <c r="Q998" s="130">
        <v>0</v>
      </c>
      <c r="R998" s="130">
        <f>Q998*H998</f>
        <v>0</v>
      </c>
      <c r="S998" s="130">
        <v>0</v>
      </c>
      <c r="T998" s="131">
        <f>S998*H998</f>
        <v>0</v>
      </c>
      <c r="AR998" s="132" t="s">
        <v>131</v>
      </c>
      <c r="AT998" s="132" t="s">
        <v>126</v>
      </c>
      <c r="AU998" s="132" t="s">
        <v>74</v>
      </c>
      <c r="AY998" s="15" t="s">
        <v>124</v>
      </c>
      <c r="BE998" s="133">
        <f>IF(N998="základní",J998,0)</f>
        <v>1040</v>
      </c>
      <c r="BF998" s="133">
        <f>IF(N998="snížená",J998,0)</f>
        <v>0</v>
      </c>
      <c r="BG998" s="133">
        <f>IF(N998="zákl. přenesená",J998,0)</f>
        <v>0</v>
      </c>
      <c r="BH998" s="133">
        <f>IF(N998="sníž. přenesená",J998,0)</f>
        <v>0</v>
      </c>
      <c r="BI998" s="133">
        <f>IF(N998="nulová",J998,0)</f>
        <v>0</v>
      </c>
      <c r="BJ998" s="15" t="s">
        <v>72</v>
      </c>
      <c r="BK998" s="133">
        <f>ROUND(I998*H998,2)</f>
        <v>1040</v>
      </c>
      <c r="BL998" s="15" t="s">
        <v>131</v>
      </c>
      <c r="BM998" s="132" t="s">
        <v>1911</v>
      </c>
    </row>
    <row r="999" spans="2:65" s="1" customFormat="1" ht="29.25">
      <c r="B999" s="27"/>
      <c r="D999" s="134" t="s">
        <v>133</v>
      </c>
      <c r="F999" s="135" t="s">
        <v>1912</v>
      </c>
      <c r="L999" s="27"/>
      <c r="M999" s="136"/>
      <c r="T999" s="47"/>
      <c r="AT999" s="15" t="s">
        <v>133</v>
      </c>
      <c r="AU999" s="15" t="s">
        <v>74</v>
      </c>
    </row>
    <row r="1000" spans="2:65" s="1" customFormat="1">
      <c r="B1000" s="27"/>
      <c r="D1000" s="137" t="s">
        <v>135</v>
      </c>
      <c r="F1000" s="138" t="s">
        <v>1913</v>
      </c>
      <c r="L1000" s="27"/>
      <c r="M1000" s="136"/>
      <c r="T1000" s="47"/>
      <c r="AT1000" s="15" t="s">
        <v>135</v>
      </c>
      <c r="AU1000" s="15" t="s">
        <v>74</v>
      </c>
    </row>
    <row r="1001" spans="2:65" s="1" customFormat="1" ht="37.9" customHeight="1">
      <c r="B1001" s="121"/>
      <c r="C1001" s="122" t="s">
        <v>1914</v>
      </c>
      <c r="D1001" s="122" t="s">
        <v>126</v>
      </c>
      <c r="E1001" s="123" t="s">
        <v>1915</v>
      </c>
      <c r="F1001" s="124" t="s">
        <v>1916</v>
      </c>
      <c r="G1001" s="125" t="s">
        <v>129</v>
      </c>
      <c r="H1001" s="126">
        <v>20</v>
      </c>
      <c r="I1001" s="127">
        <v>154</v>
      </c>
      <c r="J1001" s="127">
        <f>ROUND(I1001*H1001,2)</f>
        <v>3080</v>
      </c>
      <c r="K1001" s="124" t="s">
        <v>130</v>
      </c>
      <c r="L1001" s="27"/>
      <c r="M1001" s="128" t="s">
        <v>3</v>
      </c>
      <c r="N1001" s="129" t="s">
        <v>36</v>
      </c>
      <c r="O1001" s="130">
        <v>0.25900000000000001</v>
      </c>
      <c r="P1001" s="130">
        <f>O1001*H1001</f>
        <v>5.18</v>
      </c>
      <c r="Q1001" s="130">
        <v>0</v>
      </c>
      <c r="R1001" s="130">
        <f>Q1001*H1001</f>
        <v>0</v>
      </c>
      <c r="S1001" s="130">
        <v>0</v>
      </c>
      <c r="T1001" s="131">
        <f>S1001*H1001</f>
        <v>0</v>
      </c>
      <c r="AR1001" s="132" t="s">
        <v>131</v>
      </c>
      <c r="AT1001" s="132" t="s">
        <v>126</v>
      </c>
      <c r="AU1001" s="132" t="s">
        <v>74</v>
      </c>
      <c r="AY1001" s="15" t="s">
        <v>124</v>
      </c>
      <c r="BE1001" s="133">
        <f>IF(N1001="základní",J1001,0)</f>
        <v>3080</v>
      </c>
      <c r="BF1001" s="133">
        <f>IF(N1001="snížená",J1001,0)</f>
        <v>0</v>
      </c>
      <c r="BG1001" s="133">
        <f>IF(N1001="zákl. přenesená",J1001,0)</f>
        <v>0</v>
      </c>
      <c r="BH1001" s="133">
        <f>IF(N1001="sníž. přenesená",J1001,0)</f>
        <v>0</v>
      </c>
      <c r="BI1001" s="133">
        <f>IF(N1001="nulová",J1001,0)</f>
        <v>0</v>
      </c>
      <c r="BJ1001" s="15" t="s">
        <v>72</v>
      </c>
      <c r="BK1001" s="133">
        <f>ROUND(I1001*H1001,2)</f>
        <v>3080</v>
      </c>
      <c r="BL1001" s="15" t="s">
        <v>131</v>
      </c>
      <c r="BM1001" s="132" t="s">
        <v>1917</v>
      </c>
    </row>
    <row r="1002" spans="2:65" s="1" customFormat="1" ht="29.25">
      <c r="B1002" s="27"/>
      <c r="D1002" s="134" t="s">
        <v>133</v>
      </c>
      <c r="F1002" s="135" t="s">
        <v>1918</v>
      </c>
      <c r="L1002" s="27"/>
      <c r="M1002" s="136"/>
      <c r="T1002" s="47"/>
      <c r="AT1002" s="15" t="s">
        <v>133</v>
      </c>
      <c r="AU1002" s="15" t="s">
        <v>74</v>
      </c>
    </row>
    <row r="1003" spans="2:65" s="1" customFormat="1">
      <c r="B1003" s="27"/>
      <c r="D1003" s="137" t="s">
        <v>135</v>
      </c>
      <c r="F1003" s="138" t="s">
        <v>1919</v>
      </c>
      <c r="L1003" s="27"/>
      <c r="M1003" s="136"/>
      <c r="T1003" s="47"/>
      <c r="AT1003" s="15" t="s">
        <v>135</v>
      </c>
      <c r="AU1003" s="15" t="s">
        <v>74</v>
      </c>
    </row>
    <row r="1004" spans="2:65" s="1" customFormat="1" ht="37.9" customHeight="1">
      <c r="B1004" s="121"/>
      <c r="C1004" s="122" t="s">
        <v>1920</v>
      </c>
      <c r="D1004" s="122" t="s">
        <v>126</v>
      </c>
      <c r="E1004" s="123" t="s">
        <v>1921</v>
      </c>
      <c r="F1004" s="124" t="s">
        <v>1922</v>
      </c>
      <c r="G1004" s="125" t="s">
        <v>129</v>
      </c>
      <c r="H1004" s="126">
        <v>20</v>
      </c>
      <c r="I1004" s="127">
        <v>1.5</v>
      </c>
      <c r="J1004" s="127">
        <f>ROUND(I1004*H1004,2)</f>
        <v>30</v>
      </c>
      <c r="K1004" s="124" t="s">
        <v>130</v>
      </c>
      <c r="L1004" s="27"/>
      <c r="M1004" s="128" t="s">
        <v>3</v>
      </c>
      <c r="N1004" s="129" t="s">
        <v>36</v>
      </c>
      <c r="O1004" s="130">
        <v>0</v>
      </c>
      <c r="P1004" s="130">
        <f>O1004*H1004</f>
        <v>0</v>
      </c>
      <c r="Q1004" s="130">
        <v>0</v>
      </c>
      <c r="R1004" s="130">
        <f>Q1004*H1004</f>
        <v>0</v>
      </c>
      <c r="S1004" s="130">
        <v>0</v>
      </c>
      <c r="T1004" s="131">
        <f>S1004*H1004</f>
        <v>0</v>
      </c>
      <c r="AR1004" s="132" t="s">
        <v>131</v>
      </c>
      <c r="AT1004" s="132" t="s">
        <v>126</v>
      </c>
      <c r="AU1004" s="132" t="s">
        <v>74</v>
      </c>
      <c r="AY1004" s="15" t="s">
        <v>124</v>
      </c>
      <c r="BE1004" s="133">
        <f>IF(N1004="základní",J1004,0)</f>
        <v>30</v>
      </c>
      <c r="BF1004" s="133">
        <f>IF(N1004="snížená",J1004,0)</f>
        <v>0</v>
      </c>
      <c r="BG1004" s="133">
        <f>IF(N1004="zákl. přenesená",J1004,0)</f>
        <v>0</v>
      </c>
      <c r="BH1004" s="133">
        <f>IF(N1004="sníž. přenesená",J1004,0)</f>
        <v>0</v>
      </c>
      <c r="BI1004" s="133">
        <f>IF(N1004="nulová",J1004,0)</f>
        <v>0</v>
      </c>
      <c r="BJ1004" s="15" t="s">
        <v>72</v>
      </c>
      <c r="BK1004" s="133">
        <f>ROUND(I1004*H1004,2)</f>
        <v>30</v>
      </c>
      <c r="BL1004" s="15" t="s">
        <v>131</v>
      </c>
      <c r="BM1004" s="132" t="s">
        <v>1923</v>
      </c>
    </row>
    <row r="1005" spans="2:65" s="1" customFormat="1" ht="39">
      <c r="B1005" s="27"/>
      <c r="D1005" s="134" t="s">
        <v>133</v>
      </c>
      <c r="F1005" s="135" t="s">
        <v>1924</v>
      </c>
      <c r="L1005" s="27"/>
      <c r="M1005" s="136"/>
      <c r="T1005" s="47"/>
      <c r="AT1005" s="15" t="s">
        <v>133</v>
      </c>
      <c r="AU1005" s="15" t="s">
        <v>74</v>
      </c>
    </row>
    <row r="1006" spans="2:65" s="1" customFormat="1">
      <c r="B1006" s="27"/>
      <c r="D1006" s="137" t="s">
        <v>135</v>
      </c>
      <c r="F1006" s="138" t="s">
        <v>1925</v>
      </c>
      <c r="L1006" s="27"/>
      <c r="M1006" s="136"/>
      <c r="T1006" s="47"/>
      <c r="AT1006" s="15" t="s">
        <v>135</v>
      </c>
      <c r="AU1006" s="15" t="s">
        <v>74</v>
      </c>
    </row>
    <row r="1007" spans="2:65" s="1" customFormat="1" ht="37.9" customHeight="1">
      <c r="B1007" s="121"/>
      <c r="C1007" s="122" t="s">
        <v>1926</v>
      </c>
      <c r="D1007" s="122" t="s">
        <v>126</v>
      </c>
      <c r="E1007" s="123" t="s">
        <v>1927</v>
      </c>
      <c r="F1007" s="124" t="s">
        <v>1928</v>
      </c>
      <c r="G1007" s="125" t="s">
        <v>129</v>
      </c>
      <c r="H1007" s="126">
        <v>20</v>
      </c>
      <c r="I1007" s="127">
        <v>93.1</v>
      </c>
      <c r="J1007" s="127">
        <f>ROUND(I1007*H1007,2)</f>
        <v>1862</v>
      </c>
      <c r="K1007" s="124" t="s">
        <v>130</v>
      </c>
      <c r="L1007" s="27"/>
      <c r="M1007" s="128" t="s">
        <v>3</v>
      </c>
      <c r="N1007" s="129" t="s">
        <v>36</v>
      </c>
      <c r="O1007" s="130">
        <v>0.16400000000000001</v>
      </c>
      <c r="P1007" s="130">
        <f>O1007*H1007</f>
        <v>3.2800000000000002</v>
      </c>
      <c r="Q1007" s="130">
        <v>0</v>
      </c>
      <c r="R1007" s="130">
        <f>Q1007*H1007</f>
        <v>0</v>
      </c>
      <c r="S1007" s="130">
        <v>0</v>
      </c>
      <c r="T1007" s="131">
        <f>S1007*H1007</f>
        <v>0</v>
      </c>
      <c r="AR1007" s="132" t="s">
        <v>131</v>
      </c>
      <c r="AT1007" s="132" t="s">
        <v>126</v>
      </c>
      <c r="AU1007" s="132" t="s">
        <v>74</v>
      </c>
      <c r="AY1007" s="15" t="s">
        <v>124</v>
      </c>
      <c r="BE1007" s="133">
        <f>IF(N1007="základní",J1007,0)</f>
        <v>1862</v>
      </c>
      <c r="BF1007" s="133">
        <f>IF(N1007="snížená",J1007,0)</f>
        <v>0</v>
      </c>
      <c r="BG1007" s="133">
        <f>IF(N1007="zákl. přenesená",J1007,0)</f>
        <v>0</v>
      </c>
      <c r="BH1007" s="133">
        <f>IF(N1007="sníž. přenesená",J1007,0)</f>
        <v>0</v>
      </c>
      <c r="BI1007" s="133">
        <f>IF(N1007="nulová",J1007,0)</f>
        <v>0</v>
      </c>
      <c r="BJ1007" s="15" t="s">
        <v>72</v>
      </c>
      <c r="BK1007" s="133">
        <f>ROUND(I1007*H1007,2)</f>
        <v>1862</v>
      </c>
      <c r="BL1007" s="15" t="s">
        <v>131</v>
      </c>
      <c r="BM1007" s="132" t="s">
        <v>1929</v>
      </c>
    </row>
    <row r="1008" spans="2:65" s="1" customFormat="1" ht="29.25">
      <c r="B1008" s="27"/>
      <c r="D1008" s="134" t="s">
        <v>133</v>
      </c>
      <c r="F1008" s="135" t="s">
        <v>1930</v>
      </c>
      <c r="L1008" s="27"/>
      <c r="M1008" s="136"/>
      <c r="T1008" s="47"/>
      <c r="AT1008" s="15" t="s">
        <v>133</v>
      </c>
      <c r="AU1008" s="15" t="s">
        <v>74</v>
      </c>
    </row>
    <row r="1009" spans="2:65" s="1" customFormat="1">
      <c r="B1009" s="27"/>
      <c r="D1009" s="137" t="s">
        <v>135</v>
      </c>
      <c r="F1009" s="138" t="s">
        <v>1931</v>
      </c>
      <c r="L1009" s="27"/>
      <c r="M1009" s="136"/>
      <c r="T1009" s="47"/>
      <c r="AT1009" s="15" t="s">
        <v>135</v>
      </c>
      <c r="AU1009" s="15" t="s">
        <v>74</v>
      </c>
    </row>
    <row r="1010" spans="2:65" s="1" customFormat="1" ht="21.75" customHeight="1">
      <c r="B1010" s="121"/>
      <c r="C1010" s="122" t="s">
        <v>1932</v>
      </c>
      <c r="D1010" s="122" t="s">
        <v>126</v>
      </c>
      <c r="E1010" s="123" t="s">
        <v>1933</v>
      </c>
      <c r="F1010" s="124" t="s">
        <v>1934</v>
      </c>
      <c r="G1010" s="125" t="s">
        <v>129</v>
      </c>
      <c r="H1010" s="126">
        <v>200</v>
      </c>
      <c r="I1010" s="127">
        <v>28.8</v>
      </c>
      <c r="J1010" s="127">
        <f>ROUND(I1010*H1010,2)</f>
        <v>5760</v>
      </c>
      <c r="K1010" s="124" t="s">
        <v>130</v>
      </c>
      <c r="L1010" s="27"/>
      <c r="M1010" s="128" t="s">
        <v>3</v>
      </c>
      <c r="N1010" s="129" t="s">
        <v>36</v>
      </c>
      <c r="O1010" s="130">
        <v>6.0999999999999999E-2</v>
      </c>
      <c r="P1010" s="130">
        <f>O1010*H1010</f>
        <v>12.2</v>
      </c>
      <c r="Q1010" s="130">
        <v>0</v>
      </c>
      <c r="R1010" s="130">
        <f>Q1010*H1010</f>
        <v>0</v>
      </c>
      <c r="S1010" s="130">
        <v>0</v>
      </c>
      <c r="T1010" s="131">
        <f>S1010*H1010</f>
        <v>0</v>
      </c>
      <c r="AR1010" s="132" t="s">
        <v>131</v>
      </c>
      <c r="AT1010" s="132" t="s">
        <v>126</v>
      </c>
      <c r="AU1010" s="132" t="s">
        <v>74</v>
      </c>
      <c r="AY1010" s="15" t="s">
        <v>124</v>
      </c>
      <c r="BE1010" s="133">
        <f>IF(N1010="základní",J1010,0)</f>
        <v>5760</v>
      </c>
      <c r="BF1010" s="133">
        <f>IF(N1010="snížená",J1010,0)</f>
        <v>0</v>
      </c>
      <c r="BG1010" s="133">
        <f>IF(N1010="zákl. přenesená",J1010,0)</f>
        <v>0</v>
      </c>
      <c r="BH1010" s="133">
        <f>IF(N1010="sníž. přenesená",J1010,0)</f>
        <v>0</v>
      </c>
      <c r="BI1010" s="133">
        <f>IF(N1010="nulová",J1010,0)</f>
        <v>0</v>
      </c>
      <c r="BJ1010" s="15" t="s">
        <v>72</v>
      </c>
      <c r="BK1010" s="133">
        <f>ROUND(I1010*H1010,2)</f>
        <v>5760</v>
      </c>
      <c r="BL1010" s="15" t="s">
        <v>131</v>
      </c>
      <c r="BM1010" s="132" t="s">
        <v>1935</v>
      </c>
    </row>
    <row r="1011" spans="2:65" s="1" customFormat="1" ht="19.5">
      <c r="B1011" s="27"/>
      <c r="D1011" s="134" t="s">
        <v>133</v>
      </c>
      <c r="F1011" s="135" t="s">
        <v>1936</v>
      </c>
      <c r="L1011" s="27"/>
      <c r="M1011" s="136"/>
      <c r="T1011" s="47"/>
      <c r="AT1011" s="15" t="s">
        <v>133</v>
      </c>
      <c r="AU1011" s="15" t="s">
        <v>74</v>
      </c>
    </row>
    <row r="1012" spans="2:65" s="1" customFormat="1">
      <c r="B1012" s="27"/>
      <c r="D1012" s="137" t="s">
        <v>135</v>
      </c>
      <c r="F1012" s="138" t="s">
        <v>1937</v>
      </c>
      <c r="L1012" s="27"/>
      <c r="M1012" s="136"/>
      <c r="T1012" s="47"/>
      <c r="AT1012" s="15" t="s">
        <v>135</v>
      </c>
      <c r="AU1012" s="15" t="s">
        <v>74</v>
      </c>
    </row>
    <row r="1013" spans="2:65" s="1" customFormat="1" ht="21.75" customHeight="1">
      <c r="B1013" s="121"/>
      <c r="C1013" s="122" t="s">
        <v>1938</v>
      </c>
      <c r="D1013" s="122" t="s">
        <v>126</v>
      </c>
      <c r="E1013" s="123" t="s">
        <v>1939</v>
      </c>
      <c r="F1013" s="124" t="s">
        <v>1940</v>
      </c>
      <c r="G1013" s="125" t="s">
        <v>129</v>
      </c>
      <c r="H1013" s="126">
        <v>200</v>
      </c>
      <c r="I1013" s="127">
        <v>1.08</v>
      </c>
      <c r="J1013" s="127">
        <f>ROUND(I1013*H1013,2)</f>
        <v>216</v>
      </c>
      <c r="K1013" s="124" t="s">
        <v>130</v>
      </c>
      <c r="L1013" s="27"/>
      <c r="M1013" s="128" t="s">
        <v>3</v>
      </c>
      <c r="N1013" s="129" t="s">
        <v>36</v>
      </c>
      <c r="O1013" s="130">
        <v>0</v>
      </c>
      <c r="P1013" s="130">
        <f>O1013*H1013</f>
        <v>0</v>
      </c>
      <c r="Q1013" s="130">
        <v>0</v>
      </c>
      <c r="R1013" s="130">
        <f>Q1013*H1013</f>
        <v>0</v>
      </c>
      <c r="S1013" s="130">
        <v>0</v>
      </c>
      <c r="T1013" s="131">
        <f>S1013*H1013</f>
        <v>0</v>
      </c>
      <c r="AR1013" s="132" t="s">
        <v>131</v>
      </c>
      <c r="AT1013" s="132" t="s">
        <v>126</v>
      </c>
      <c r="AU1013" s="132" t="s">
        <v>74</v>
      </c>
      <c r="AY1013" s="15" t="s">
        <v>124</v>
      </c>
      <c r="BE1013" s="133">
        <f>IF(N1013="základní",J1013,0)</f>
        <v>216</v>
      </c>
      <c r="BF1013" s="133">
        <f>IF(N1013="snížená",J1013,0)</f>
        <v>0</v>
      </c>
      <c r="BG1013" s="133">
        <f>IF(N1013="zákl. přenesená",J1013,0)</f>
        <v>0</v>
      </c>
      <c r="BH1013" s="133">
        <f>IF(N1013="sníž. přenesená",J1013,0)</f>
        <v>0</v>
      </c>
      <c r="BI1013" s="133">
        <f>IF(N1013="nulová",J1013,0)</f>
        <v>0</v>
      </c>
      <c r="BJ1013" s="15" t="s">
        <v>72</v>
      </c>
      <c r="BK1013" s="133">
        <f>ROUND(I1013*H1013,2)</f>
        <v>216</v>
      </c>
      <c r="BL1013" s="15" t="s">
        <v>131</v>
      </c>
      <c r="BM1013" s="132" t="s">
        <v>1941</v>
      </c>
    </row>
    <row r="1014" spans="2:65" s="1" customFormat="1" ht="19.5">
      <c r="B1014" s="27"/>
      <c r="D1014" s="134" t="s">
        <v>133</v>
      </c>
      <c r="F1014" s="135" t="s">
        <v>1942</v>
      </c>
      <c r="L1014" s="27"/>
      <c r="M1014" s="136"/>
      <c r="T1014" s="47"/>
      <c r="AT1014" s="15" t="s">
        <v>133</v>
      </c>
      <c r="AU1014" s="15" t="s">
        <v>74</v>
      </c>
    </row>
    <row r="1015" spans="2:65" s="1" customFormat="1">
      <c r="B1015" s="27"/>
      <c r="D1015" s="137" t="s">
        <v>135</v>
      </c>
      <c r="F1015" s="138" t="s">
        <v>1943</v>
      </c>
      <c r="L1015" s="27"/>
      <c r="M1015" s="136"/>
      <c r="T1015" s="47"/>
      <c r="AT1015" s="15" t="s">
        <v>135</v>
      </c>
      <c r="AU1015" s="15" t="s">
        <v>74</v>
      </c>
    </row>
    <row r="1016" spans="2:65" s="1" customFormat="1" ht="21.75" customHeight="1">
      <c r="B1016" s="121"/>
      <c r="C1016" s="122" t="s">
        <v>1944</v>
      </c>
      <c r="D1016" s="122" t="s">
        <v>126</v>
      </c>
      <c r="E1016" s="123" t="s">
        <v>1945</v>
      </c>
      <c r="F1016" s="124" t="s">
        <v>1946</v>
      </c>
      <c r="G1016" s="125" t="s">
        <v>129</v>
      </c>
      <c r="H1016" s="126">
        <v>200</v>
      </c>
      <c r="I1016" s="127">
        <v>19.399999999999999</v>
      </c>
      <c r="J1016" s="127">
        <f>ROUND(I1016*H1016,2)</f>
        <v>3880</v>
      </c>
      <c r="K1016" s="124" t="s">
        <v>130</v>
      </c>
      <c r="L1016" s="27"/>
      <c r="M1016" s="128" t="s">
        <v>3</v>
      </c>
      <c r="N1016" s="129" t="s">
        <v>36</v>
      </c>
      <c r="O1016" s="130">
        <v>4.1000000000000002E-2</v>
      </c>
      <c r="P1016" s="130">
        <f>O1016*H1016</f>
        <v>8.2000000000000011</v>
      </c>
      <c r="Q1016" s="130">
        <v>0</v>
      </c>
      <c r="R1016" s="130">
        <f>Q1016*H1016</f>
        <v>0</v>
      </c>
      <c r="S1016" s="130">
        <v>0</v>
      </c>
      <c r="T1016" s="131">
        <f>S1016*H1016</f>
        <v>0</v>
      </c>
      <c r="AR1016" s="132" t="s">
        <v>131</v>
      </c>
      <c r="AT1016" s="132" t="s">
        <v>126</v>
      </c>
      <c r="AU1016" s="132" t="s">
        <v>74</v>
      </c>
      <c r="AY1016" s="15" t="s">
        <v>124</v>
      </c>
      <c r="BE1016" s="133">
        <f>IF(N1016="základní",J1016,0)</f>
        <v>3880</v>
      </c>
      <c r="BF1016" s="133">
        <f>IF(N1016="snížená",J1016,0)</f>
        <v>0</v>
      </c>
      <c r="BG1016" s="133">
        <f>IF(N1016="zákl. přenesená",J1016,0)</f>
        <v>0</v>
      </c>
      <c r="BH1016" s="133">
        <f>IF(N1016="sníž. přenesená",J1016,0)</f>
        <v>0</v>
      </c>
      <c r="BI1016" s="133">
        <f>IF(N1016="nulová",J1016,0)</f>
        <v>0</v>
      </c>
      <c r="BJ1016" s="15" t="s">
        <v>72</v>
      </c>
      <c r="BK1016" s="133">
        <f>ROUND(I1016*H1016,2)</f>
        <v>3880</v>
      </c>
      <c r="BL1016" s="15" t="s">
        <v>131</v>
      </c>
      <c r="BM1016" s="132" t="s">
        <v>1947</v>
      </c>
    </row>
    <row r="1017" spans="2:65" s="1" customFormat="1" ht="19.5">
      <c r="B1017" s="27"/>
      <c r="D1017" s="134" t="s">
        <v>133</v>
      </c>
      <c r="F1017" s="135" t="s">
        <v>1948</v>
      </c>
      <c r="L1017" s="27"/>
      <c r="M1017" s="136"/>
      <c r="T1017" s="47"/>
      <c r="AT1017" s="15" t="s">
        <v>133</v>
      </c>
      <c r="AU1017" s="15" t="s">
        <v>74</v>
      </c>
    </row>
    <row r="1018" spans="2:65" s="1" customFormat="1">
      <c r="B1018" s="27"/>
      <c r="D1018" s="137" t="s">
        <v>135</v>
      </c>
      <c r="F1018" s="138" t="s">
        <v>1949</v>
      </c>
      <c r="L1018" s="27"/>
      <c r="M1018" s="136"/>
      <c r="T1018" s="47"/>
      <c r="AT1018" s="15" t="s">
        <v>135</v>
      </c>
      <c r="AU1018" s="15" t="s">
        <v>74</v>
      </c>
    </row>
    <row r="1019" spans="2:65" s="1" customFormat="1" ht="24.2" customHeight="1">
      <c r="B1019" s="121"/>
      <c r="C1019" s="122" t="s">
        <v>1950</v>
      </c>
      <c r="D1019" s="122" t="s">
        <v>126</v>
      </c>
      <c r="E1019" s="123" t="s">
        <v>1951</v>
      </c>
      <c r="F1019" s="124" t="s">
        <v>1952</v>
      </c>
      <c r="G1019" s="125" t="s">
        <v>265</v>
      </c>
      <c r="H1019" s="126">
        <v>5</v>
      </c>
      <c r="I1019" s="127">
        <v>1140</v>
      </c>
      <c r="J1019" s="127">
        <f>ROUND(I1019*H1019,2)</f>
        <v>5700</v>
      </c>
      <c r="K1019" s="124" t="s">
        <v>130</v>
      </c>
      <c r="L1019" s="27"/>
      <c r="M1019" s="128" t="s">
        <v>3</v>
      </c>
      <c r="N1019" s="129" t="s">
        <v>36</v>
      </c>
      <c r="O1019" s="130">
        <v>1.1499999999999999</v>
      </c>
      <c r="P1019" s="130">
        <f>O1019*H1019</f>
        <v>5.75</v>
      </c>
      <c r="Q1019" s="130">
        <v>0</v>
      </c>
      <c r="R1019" s="130">
        <f>Q1019*H1019</f>
        <v>0</v>
      </c>
      <c r="S1019" s="130">
        <v>0</v>
      </c>
      <c r="T1019" s="131">
        <f>S1019*H1019</f>
        <v>0</v>
      </c>
      <c r="AR1019" s="132" t="s">
        <v>131</v>
      </c>
      <c r="AT1019" s="132" t="s">
        <v>126</v>
      </c>
      <c r="AU1019" s="132" t="s">
        <v>74</v>
      </c>
      <c r="AY1019" s="15" t="s">
        <v>124</v>
      </c>
      <c r="BE1019" s="133">
        <f>IF(N1019="základní",J1019,0)</f>
        <v>5700</v>
      </c>
      <c r="BF1019" s="133">
        <f>IF(N1019="snížená",J1019,0)</f>
        <v>0</v>
      </c>
      <c r="BG1019" s="133">
        <f>IF(N1019="zákl. přenesená",J1019,0)</f>
        <v>0</v>
      </c>
      <c r="BH1019" s="133">
        <f>IF(N1019="sníž. přenesená",J1019,0)</f>
        <v>0</v>
      </c>
      <c r="BI1019" s="133">
        <f>IF(N1019="nulová",J1019,0)</f>
        <v>0</v>
      </c>
      <c r="BJ1019" s="15" t="s">
        <v>72</v>
      </c>
      <c r="BK1019" s="133">
        <f>ROUND(I1019*H1019,2)</f>
        <v>5700</v>
      </c>
      <c r="BL1019" s="15" t="s">
        <v>131</v>
      </c>
      <c r="BM1019" s="132" t="s">
        <v>1953</v>
      </c>
    </row>
    <row r="1020" spans="2:65" s="1" customFormat="1" ht="19.5">
      <c r="B1020" s="27"/>
      <c r="D1020" s="134" t="s">
        <v>133</v>
      </c>
      <c r="F1020" s="135" t="s">
        <v>1954</v>
      </c>
      <c r="L1020" s="27"/>
      <c r="M1020" s="136"/>
      <c r="T1020" s="47"/>
      <c r="AT1020" s="15" t="s">
        <v>133</v>
      </c>
      <c r="AU1020" s="15" t="s">
        <v>74</v>
      </c>
    </row>
    <row r="1021" spans="2:65" s="1" customFormat="1">
      <c r="B1021" s="27"/>
      <c r="D1021" s="137" t="s">
        <v>135</v>
      </c>
      <c r="F1021" s="138" t="s">
        <v>1955</v>
      </c>
      <c r="L1021" s="27"/>
      <c r="M1021" s="136"/>
      <c r="T1021" s="47"/>
      <c r="AT1021" s="15" t="s">
        <v>135</v>
      </c>
      <c r="AU1021" s="15" t="s">
        <v>74</v>
      </c>
    </row>
    <row r="1022" spans="2:65" s="1" customFormat="1" ht="33" customHeight="1">
      <c r="B1022" s="121"/>
      <c r="C1022" s="122" t="s">
        <v>1956</v>
      </c>
      <c r="D1022" s="122" t="s">
        <v>126</v>
      </c>
      <c r="E1022" s="123" t="s">
        <v>1957</v>
      </c>
      <c r="F1022" s="124" t="s">
        <v>1958</v>
      </c>
      <c r="G1022" s="125" t="s">
        <v>129</v>
      </c>
      <c r="H1022" s="126">
        <v>100</v>
      </c>
      <c r="I1022" s="127">
        <v>340</v>
      </c>
      <c r="J1022" s="127">
        <f>ROUND(I1022*H1022,2)</f>
        <v>34000</v>
      </c>
      <c r="K1022" s="124" t="s">
        <v>130</v>
      </c>
      <c r="L1022" s="27"/>
      <c r="M1022" s="128" t="s">
        <v>3</v>
      </c>
      <c r="N1022" s="129" t="s">
        <v>36</v>
      </c>
      <c r="O1022" s="130">
        <v>0.67100000000000004</v>
      </c>
      <c r="P1022" s="130">
        <f>O1022*H1022</f>
        <v>67.100000000000009</v>
      </c>
      <c r="Q1022" s="130">
        <v>0</v>
      </c>
      <c r="R1022" s="130">
        <f>Q1022*H1022</f>
        <v>0</v>
      </c>
      <c r="S1022" s="130">
        <v>0</v>
      </c>
      <c r="T1022" s="131">
        <f>S1022*H1022</f>
        <v>0</v>
      </c>
      <c r="AR1022" s="132" t="s">
        <v>131</v>
      </c>
      <c r="AT1022" s="132" t="s">
        <v>126</v>
      </c>
      <c r="AU1022" s="132" t="s">
        <v>74</v>
      </c>
      <c r="AY1022" s="15" t="s">
        <v>124</v>
      </c>
      <c r="BE1022" s="133">
        <f>IF(N1022="základní",J1022,0)</f>
        <v>34000</v>
      </c>
      <c r="BF1022" s="133">
        <f>IF(N1022="snížená",J1022,0)</f>
        <v>0</v>
      </c>
      <c r="BG1022" s="133">
        <f>IF(N1022="zákl. přenesená",J1022,0)</f>
        <v>0</v>
      </c>
      <c r="BH1022" s="133">
        <f>IF(N1022="sníž. přenesená",J1022,0)</f>
        <v>0</v>
      </c>
      <c r="BI1022" s="133">
        <f>IF(N1022="nulová",J1022,0)</f>
        <v>0</v>
      </c>
      <c r="BJ1022" s="15" t="s">
        <v>72</v>
      </c>
      <c r="BK1022" s="133">
        <f>ROUND(I1022*H1022,2)</f>
        <v>34000</v>
      </c>
      <c r="BL1022" s="15" t="s">
        <v>131</v>
      </c>
      <c r="BM1022" s="132" t="s">
        <v>1959</v>
      </c>
    </row>
    <row r="1023" spans="2:65" s="1" customFormat="1" ht="29.25">
      <c r="B1023" s="27"/>
      <c r="D1023" s="134" t="s">
        <v>133</v>
      </c>
      <c r="F1023" s="135" t="s">
        <v>1960</v>
      </c>
      <c r="L1023" s="27"/>
      <c r="M1023" s="136"/>
      <c r="T1023" s="47"/>
      <c r="AT1023" s="15" t="s">
        <v>133</v>
      </c>
      <c r="AU1023" s="15" t="s">
        <v>74</v>
      </c>
    </row>
    <row r="1024" spans="2:65" s="1" customFormat="1">
      <c r="B1024" s="27"/>
      <c r="D1024" s="137" t="s">
        <v>135</v>
      </c>
      <c r="F1024" s="138" t="s">
        <v>1961</v>
      </c>
      <c r="L1024" s="27"/>
      <c r="M1024" s="136"/>
      <c r="T1024" s="47"/>
      <c r="AT1024" s="15" t="s">
        <v>135</v>
      </c>
      <c r="AU1024" s="15" t="s">
        <v>74</v>
      </c>
    </row>
    <row r="1025" spans="2:65" s="1" customFormat="1" ht="33" customHeight="1">
      <c r="B1025" s="121"/>
      <c r="C1025" s="122" t="s">
        <v>1962</v>
      </c>
      <c r="D1025" s="122" t="s">
        <v>126</v>
      </c>
      <c r="E1025" s="123" t="s">
        <v>1963</v>
      </c>
      <c r="F1025" s="124" t="s">
        <v>1964</v>
      </c>
      <c r="G1025" s="125" t="s">
        <v>129</v>
      </c>
      <c r="H1025" s="126">
        <v>100</v>
      </c>
      <c r="I1025" s="127">
        <v>3.51</v>
      </c>
      <c r="J1025" s="127">
        <f>ROUND(I1025*H1025,2)</f>
        <v>351</v>
      </c>
      <c r="K1025" s="124" t="s">
        <v>130</v>
      </c>
      <c r="L1025" s="27"/>
      <c r="M1025" s="128" t="s">
        <v>3</v>
      </c>
      <c r="N1025" s="129" t="s">
        <v>36</v>
      </c>
      <c r="O1025" s="130">
        <v>0</v>
      </c>
      <c r="P1025" s="130">
        <f>O1025*H1025</f>
        <v>0</v>
      </c>
      <c r="Q1025" s="130">
        <v>0</v>
      </c>
      <c r="R1025" s="130">
        <f>Q1025*H1025</f>
        <v>0</v>
      </c>
      <c r="S1025" s="130">
        <v>0</v>
      </c>
      <c r="T1025" s="131">
        <f>S1025*H1025</f>
        <v>0</v>
      </c>
      <c r="AR1025" s="132" t="s">
        <v>131</v>
      </c>
      <c r="AT1025" s="132" t="s">
        <v>126</v>
      </c>
      <c r="AU1025" s="132" t="s">
        <v>74</v>
      </c>
      <c r="AY1025" s="15" t="s">
        <v>124</v>
      </c>
      <c r="BE1025" s="133">
        <f>IF(N1025="základní",J1025,0)</f>
        <v>351</v>
      </c>
      <c r="BF1025" s="133">
        <f>IF(N1025="snížená",J1025,0)</f>
        <v>0</v>
      </c>
      <c r="BG1025" s="133">
        <f>IF(N1025="zákl. přenesená",J1025,0)</f>
        <v>0</v>
      </c>
      <c r="BH1025" s="133">
        <f>IF(N1025="sníž. přenesená",J1025,0)</f>
        <v>0</v>
      </c>
      <c r="BI1025" s="133">
        <f>IF(N1025="nulová",J1025,0)</f>
        <v>0</v>
      </c>
      <c r="BJ1025" s="15" t="s">
        <v>72</v>
      </c>
      <c r="BK1025" s="133">
        <f>ROUND(I1025*H1025,2)</f>
        <v>351</v>
      </c>
      <c r="BL1025" s="15" t="s">
        <v>131</v>
      </c>
      <c r="BM1025" s="132" t="s">
        <v>1965</v>
      </c>
    </row>
    <row r="1026" spans="2:65" s="1" customFormat="1" ht="39">
      <c r="B1026" s="27"/>
      <c r="D1026" s="134" t="s">
        <v>133</v>
      </c>
      <c r="F1026" s="135" t="s">
        <v>1966</v>
      </c>
      <c r="L1026" s="27"/>
      <c r="M1026" s="136"/>
      <c r="T1026" s="47"/>
      <c r="AT1026" s="15" t="s">
        <v>133</v>
      </c>
      <c r="AU1026" s="15" t="s">
        <v>74</v>
      </c>
    </row>
    <row r="1027" spans="2:65" s="1" customFormat="1">
      <c r="B1027" s="27"/>
      <c r="D1027" s="137" t="s">
        <v>135</v>
      </c>
      <c r="F1027" s="138" t="s">
        <v>1967</v>
      </c>
      <c r="L1027" s="27"/>
      <c r="M1027" s="136"/>
      <c r="T1027" s="47"/>
      <c r="AT1027" s="15" t="s">
        <v>135</v>
      </c>
      <c r="AU1027" s="15" t="s">
        <v>74</v>
      </c>
    </row>
    <row r="1028" spans="2:65" s="1" customFormat="1" ht="37.9" customHeight="1">
      <c r="B1028" s="121"/>
      <c r="C1028" s="122" t="s">
        <v>1968</v>
      </c>
      <c r="D1028" s="122" t="s">
        <v>126</v>
      </c>
      <c r="E1028" s="123" t="s">
        <v>1969</v>
      </c>
      <c r="F1028" s="124" t="s">
        <v>1970</v>
      </c>
      <c r="G1028" s="125" t="s">
        <v>129</v>
      </c>
      <c r="H1028" s="126">
        <v>100</v>
      </c>
      <c r="I1028" s="127">
        <v>205</v>
      </c>
      <c r="J1028" s="127">
        <f>ROUND(I1028*H1028,2)</f>
        <v>20500</v>
      </c>
      <c r="K1028" s="124" t="s">
        <v>130</v>
      </c>
      <c r="L1028" s="27"/>
      <c r="M1028" s="128" t="s">
        <v>3</v>
      </c>
      <c r="N1028" s="129" t="s">
        <v>36</v>
      </c>
      <c r="O1028" s="130">
        <v>0.40899999999999997</v>
      </c>
      <c r="P1028" s="130">
        <f>O1028*H1028</f>
        <v>40.9</v>
      </c>
      <c r="Q1028" s="130">
        <v>0</v>
      </c>
      <c r="R1028" s="130">
        <f>Q1028*H1028</f>
        <v>0</v>
      </c>
      <c r="S1028" s="130">
        <v>0</v>
      </c>
      <c r="T1028" s="131">
        <f>S1028*H1028</f>
        <v>0</v>
      </c>
      <c r="AR1028" s="132" t="s">
        <v>131</v>
      </c>
      <c r="AT1028" s="132" t="s">
        <v>126</v>
      </c>
      <c r="AU1028" s="132" t="s">
        <v>74</v>
      </c>
      <c r="AY1028" s="15" t="s">
        <v>124</v>
      </c>
      <c r="BE1028" s="133">
        <f>IF(N1028="základní",J1028,0)</f>
        <v>20500</v>
      </c>
      <c r="BF1028" s="133">
        <f>IF(N1028="snížená",J1028,0)</f>
        <v>0</v>
      </c>
      <c r="BG1028" s="133">
        <f>IF(N1028="zákl. přenesená",J1028,0)</f>
        <v>0</v>
      </c>
      <c r="BH1028" s="133">
        <f>IF(N1028="sníž. přenesená",J1028,0)</f>
        <v>0</v>
      </c>
      <c r="BI1028" s="133">
        <f>IF(N1028="nulová",J1028,0)</f>
        <v>0</v>
      </c>
      <c r="BJ1028" s="15" t="s">
        <v>72</v>
      </c>
      <c r="BK1028" s="133">
        <f>ROUND(I1028*H1028,2)</f>
        <v>20500</v>
      </c>
      <c r="BL1028" s="15" t="s">
        <v>131</v>
      </c>
      <c r="BM1028" s="132" t="s">
        <v>1971</v>
      </c>
    </row>
    <row r="1029" spans="2:65" s="1" customFormat="1" ht="29.25">
      <c r="B1029" s="27"/>
      <c r="D1029" s="134" t="s">
        <v>133</v>
      </c>
      <c r="F1029" s="135" t="s">
        <v>1972</v>
      </c>
      <c r="L1029" s="27"/>
      <c r="M1029" s="136"/>
      <c r="T1029" s="47"/>
      <c r="AT1029" s="15" t="s">
        <v>133</v>
      </c>
      <c r="AU1029" s="15" t="s">
        <v>74</v>
      </c>
    </row>
    <row r="1030" spans="2:65" s="1" customFormat="1">
      <c r="B1030" s="27"/>
      <c r="D1030" s="137" t="s">
        <v>135</v>
      </c>
      <c r="F1030" s="138" t="s">
        <v>1973</v>
      </c>
      <c r="L1030" s="27"/>
      <c r="M1030" s="136"/>
      <c r="T1030" s="47"/>
      <c r="AT1030" s="15" t="s">
        <v>135</v>
      </c>
      <c r="AU1030" s="15" t="s">
        <v>74</v>
      </c>
    </row>
    <row r="1031" spans="2:65" s="1" customFormat="1" ht="24.2" customHeight="1">
      <c r="B1031" s="121"/>
      <c r="C1031" s="122" t="s">
        <v>1974</v>
      </c>
      <c r="D1031" s="122" t="s">
        <v>126</v>
      </c>
      <c r="E1031" s="123" t="s">
        <v>1975</v>
      </c>
      <c r="F1031" s="124" t="s">
        <v>1976</v>
      </c>
      <c r="G1031" s="125" t="s">
        <v>240</v>
      </c>
      <c r="H1031" s="126">
        <v>40</v>
      </c>
      <c r="I1031" s="127">
        <v>516</v>
      </c>
      <c r="J1031" s="127">
        <f>ROUND(I1031*H1031,2)</f>
        <v>20640</v>
      </c>
      <c r="K1031" s="124" t="s">
        <v>130</v>
      </c>
      <c r="L1031" s="27"/>
      <c r="M1031" s="128" t="s">
        <v>3</v>
      </c>
      <c r="N1031" s="129" t="s">
        <v>36</v>
      </c>
      <c r="O1031" s="130">
        <v>1.05</v>
      </c>
      <c r="P1031" s="130">
        <f>O1031*H1031</f>
        <v>42</v>
      </c>
      <c r="Q1031" s="130">
        <v>0</v>
      </c>
      <c r="R1031" s="130">
        <f>Q1031*H1031</f>
        <v>0</v>
      </c>
      <c r="S1031" s="130">
        <v>1E-3</v>
      </c>
      <c r="T1031" s="131">
        <f>S1031*H1031</f>
        <v>0.04</v>
      </c>
      <c r="AR1031" s="132" t="s">
        <v>131</v>
      </c>
      <c r="AT1031" s="132" t="s">
        <v>126</v>
      </c>
      <c r="AU1031" s="132" t="s">
        <v>74</v>
      </c>
      <c r="AY1031" s="15" t="s">
        <v>124</v>
      </c>
      <c r="BE1031" s="133">
        <f>IF(N1031="základní",J1031,0)</f>
        <v>20640</v>
      </c>
      <c r="BF1031" s="133">
        <f>IF(N1031="snížená",J1031,0)</f>
        <v>0</v>
      </c>
      <c r="BG1031" s="133">
        <f>IF(N1031="zákl. přenesená",J1031,0)</f>
        <v>0</v>
      </c>
      <c r="BH1031" s="133">
        <f>IF(N1031="sníž. přenesená",J1031,0)</f>
        <v>0</v>
      </c>
      <c r="BI1031" s="133">
        <f>IF(N1031="nulová",J1031,0)</f>
        <v>0</v>
      </c>
      <c r="BJ1031" s="15" t="s">
        <v>72</v>
      </c>
      <c r="BK1031" s="133">
        <f>ROUND(I1031*H1031,2)</f>
        <v>20640</v>
      </c>
      <c r="BL1031" s="15" t="s">
        <v>131</v>
      </c>
      <c r="BM1031" s="132" t="s">
        <v>1977</v>
      </c>
    </row>
    <row r="1032" spans="2:65" s="1" customFormat="1">
      <c r="B1032" s="27"/>
      <c r="D1032" s="134" t="s">
        <v>133</v>
      </c>
      <c r="F1032" s="135" t="s">
        <v>1978</v>
      </c>
      <c r="L1032" s="27"/>
      <c r="M1032" s="136"/>
      <c r="T1032" s="47"/>
      <c r="AT1032" s="15" t="s">
        <v>133</v>
      </c>
      <c r="AU1032" s="15" t="s">
        <v>74</v>
      </c>
    </row>
    <row r="1033" spans="2:65" s="1" customFormat="1">
      <c r="B1033" s="27"/>
      <c r="D1033" s="137" t="s">
        <v>135</v>
      </c>
      <c r="F1033" s="138" t="s">
        <v>1979</v>
      </c>
      <c r="L1033" s="27"/>
      <c r="M1033" s="136"/>
      <c r="T1033" s="47"/>
      <c r="AT1033" s="15" t="s">
        <v>135</v>
      </c>
      <c r="AU1033" s="15" t="s">
        <v>74</v>
      </c>
    </row>
    <row r="1034" spans="2:65" s="1" customFormat="1" ht="24.2" customHeight="1">
      <c r="B1034" s="121"/>
      <c r="C1034" s="122" t="s">
        <v>1980</v>
      </c>
      <c r="D1034" s="122" t="s">
        <v>126</v>
      </c>
      <c r="E1034" s="123" t="s">
        <v>1981</v>
      </c>
      <c r="F1034" s="124" t="s">
        <v>1982</v>
      </c>
      <c r="G1034" s="125" t="s">
        <v>240</v>
      </c>
      <c r="H1034" s="126">
        <v>60</v>
      </c>
      <c r="I1034" s="127">
        <v>1630</v>
      </c>
      <c r="J1034" s="127">
        <f>ROUND(I1034*H1034,2)</f>
        <v>97800</v>
      </c>
      <c r="K1034" s="124" t="s">
        <v>130</v>
      </c>
      <c r="L1034" s="27"/>
      <c r="M1034" s="128" t="s">
        <v>3</v>
      </c>
      <c r="N1034" s="129" t="s">
        <v>36</v>
      </c>
      <c r="O1034" s="130">
        <v>4.38</v>
      </c>
      <c r="P1034" s="130">
        <f>O1034*H1034</f>
        <v>262.8</v>
      </c>
      <c r="Q1034" s="130">
        <v>0</v>
      </c>
      <c r="R1034" s="130">
        <f>Q1034*H1034</f>
        <v>0</v>
      </c>
      <c r="S1034" s="130">
        <v>1E-3</v>
      </c>
      <c r="T1034" s="131">
        <f>S1034*H1034</f>
        <v>0.06</v>
      </c>
      <c r="AR1034" s="132" t="s">
        <v>131</v>
      </c>
      <c r="AT1034" s="132" t="s">
        <v>126</v>
      </c>
      <c r="AU1034" s="132" t="s">
        <v>74</v>
      </c>
      <c r="AY1034" s="15" t="s">
        <v>124</v>
      </c>
      <c r="BE1034" s="133">
        <f>IF(N1034="základní",J1034,0)</f>
        <v>97800</v>
      </c>
      <c r="BF1034" s="133">
        <f>IF(N1034="snížená",J1034,0)</f>
        <v>0</v>
      </c>
      <c r="BG1034" s="133">
        <f>IF(N1034="zákl. přenesená",J1034,0)</f>
        <v>0</v>
      </c>
      <c r="BH1034" s="133">
        <f>IF(N1034="sníž. přenesená",J1034,0)</f>
        <v>0</v>
      </c>
      <c r="BI1034" s="133">
        <f>IF(N1034="nulová",J1034,0)</f>
        <v>0</v>
      </c>
      <c r="BJ1034" s="15" t="s">
        <v>72</v>
      </c>
      <c r="BK1034" s="133">
        <f>ROUND(I1034*H1034,2)</f>
        <v>97800</v>
      </c>
      <c r="BL1034" s="15" t="s">
        <v>131</v>
      </c>
      <c r="BM1034" s="132" t="s">
        <v>1983</v>
      </c>
    </row>
    <row r="1035" spans="2:65" s="1" customFormat="1" ht="19.5">
      <c r="B1035" s="27"/>
      <c r="D1035" s="134" t="s">
        <v>133</v>
      </c>
      <c r="F1035" s="135" t="s">
        <v>1984</v>
      </c>
      <c r="L1035" s="27"/>
      <c r="M1035" s="136"/>
      <c r="T1035" s="47"/>
      <c r="AT1035" s="15" t="s">
        <v>133</v>
      </c>
      <c r="AU1035" s="15" t="s">
        <v>74</v>
      </c>
    </row>
    <row r="1036" spans="2:65" s="1" customFormat="1">
      <c r="B1036" s="27"/>
      <c r="D1036" s="137" t="s">
        <v>135</v>
      </c>
      <c r="F1036" s="138" t="s">
        <v>1985</v>
      </c>
      <c r="L1036" s="27"/>
      <c r="M1036" s="136"/>
      <c r="T1036" s="47"/>
      <c r="AT1036" s="15" t="s">
        <v>135</v>
      </c>
      <c r="AU1036" s="15" t="s">
        <v>74</v>
      </c>
    </row>
    <row r="1037" spans="2:65" s="1" customFormat="1" ht="24.2" customHeight="1">
      <c r="B1037" s="121"/>
      <c r="C1037" s="122" t="s">
        <v>1986</v>
      </c>
      <c r="D1037" s="122" t="s">
        <v>126</v>
      </c>
      <c r="E1037" s="123" t="s">
        <v>1987</v>
      </c>
      <c r="F1037" s="124" t="s">
        <v>1988</v>
      </c>
      <c r="G1037" s="125" t="s">
        <v>240</v>
      </c>
      <c r="H1037" s="126">
        <v>20</v>
      </c>
      <c r="I1037" s="127">
        <v>1350</v>
      </c>
      <c r="J1037" s="127">
        <f>ROUND(I1037*H1037,2)</f>
        <v>27000</v>
      </c>
      <c r="K1037" s="124" t="s">
        <v>130</v>
      </c>
      <c r="L1037" s="27"/>
      <c r="M1037" s="128" t="s">
        <v>3</v>
      </c>
      <c r="N1037" s="129" t="s">
        <v>36</v>
      </c>
      <c r="O1037" s="130">
        <v>3.64</v>
      </c>
      <c r="P1037" s="130">
        <f>O1037*H1037</f>
        <v>72.8</v>
      </c>
      <c r="Q1037" s="130">
        <v>0</v>
      </c>
      <c r="R1037" s="130">
        <f>Q1037*H1037</f>
        <v>0</v>
      </c>
      <c r="S1037" s="130">
        <v>1.5E-3</v>
      </c>
      <c r="T1037" s="131">
        <f>S1037*H1037</f>
        <v>0.03</v>
      </c>
      <c r="AR1037" s="132" t="s">
        <v>131</v>
      </c>
      <c r="AT1037" s="132" t="s">
        <v>126</v>
      </c>
      <c r="AU1037" s="132" t="s">
        <v>74</v>
      </c>
      <c r="AY1037" s="15" t="s">
        <v>124</v>
      </c>
      <c r="BE1037" s="133">
        <f>IF(N1037="základní",J1037,0)</f>
        <v>27000</v>
      </c>
      <c r="BF1037" s="133">
        <f>IF(N1037="snížená",J1037,0)</f>
        <v>0</v>
      </c>
      <c r="BG1037" s="133">
        <f>IF(N1037="zákl. přenesená",J1037,0)</f>
        <v>0</v>
      </c>
      <c r="BH1037" s="133">
        <f>IF(N1037="sníž. přenesená",J1037,0)</f>
        <v>0</v>
      </c>
      <c r="BI1037" s="133">
        <f>IF(N1037="nulová",J1037,0)</f>
        <v>0</v>
      </c>
      <c r="BJ1037" s="15" t="s">
        <v>72</v>
      </c>
      <c r="BK1037" s="133">
        <f>ROUND(I1037*H1037,2)</f>
        <v>27000</v>
      </c>
      <c r="BL1037" s="15" t="s">
        <v>131</v>
      </c>
      <c r="BM1037" s="132" t="s">
        <v>1989</v>
      </c>
    </row>
    <row r="1038" spans="2:65" s="1" customFormat="1" ht="19.5">
      <c r="B1038" s="27"/>
      <c r="D1038" s="134" t="s">
        <v>133</v>
      </c>
      <c r="F1038" s="135" t="s">
        <v>1990</v>
      </c>
      <c r="L1038" s="27"/>
      <c r="M1038" s="136"/>
      <c r="T1038" s="47"/>
      <c r="AT1038" s="15" t="s">
        <v>133</v>
      </c>
      <c r="AU1038" s="15" t="s">
        <v>74</v>
      </c>
    </row>
    <row r="1039" spans="2:65" s="1" customFormat="1">
      <c r="B1039" s="27"/>
      <c r="D1039" s="137" t="s">
        <v>135</v>
      </c>
      <c r="F1039" s="138" t="s">
        <v>1991</v>
      </c>
      <c r="L1039" s="27"/>
      <c r="M1039" s="136"/>
      <c r="T1039" s="47"/>
      <c r="AT1039" s="15" t="s">
        <v>135</v>
      </c>
      <c r="AU1039" s="15" t="s">
        <v>74</v>
      </c>
    </row>
    <row r="1040" spans="2:65" s="1" customFormat="1" ht="21.75" customHeight="1">
      <c r="B1040" s="121"/>
      <c r="C1040" s="122" t="s">
        <v>1992</v>
      </c>
      <c r="D1040" s="122" t="s">
        <v>126</v>
      </c>
      <c r="E1040" s="123" t="s">
        <v>1993</v>
      </c>
      <c r="F1040" s="124" t="s">
        <v>1994</v>
      </c>
      <c r="G1040" s="125" t="s">
        <v>252</v>
      </c>
      <c r="H1040" s="126">
        <v>200</v>
      </c>
      <c r="I1040" s="127">
        <v>152</v>
      </c>
      <c r="J1040" s="127">
        <f>ROUND(I1040*H1040,2)</f>
        <v>30400</v>
      </c>
      <c r="K1040" s="124" t="s">
        <v>130</v>
      </c>
      <c r="L1040" s="27"/>
      <c r="M1040" s="128" t="s">
        <v>3</v>
      </c>
      <c r="N1040" s="129" t="s">
        <v>36</v>
      </c>
      <c r="O1040" s="130">
        <v>0.28699999999999998</v>
      </c>
      <c r="P1040" s="130">
        <f>O1040*H1040</f>
        <v>57.4</v>
      </c>
      <c r="Q1040" s="130">
        <v>0</v>
      </c>
      <c r="R1040" s="130">
        <f>Q1040*H1040</f>
        <v>0</v>
      </c>
      <c r="S1040" s="130">
        <v>5.0000000000000001E-4</v>
      </c>
      <c r="T1040" s="131">
        <f>S1040*H1040</f>
        <v>0.1</v>
      </c>
      <c r="AR1040" s="132" t="s">
        <v>131</v>
      </c>
      <c r="AT1040" s="132" t="s">
        <v>126</v>
      </c>
      <c r="AU1040" s="132" t="s">
        <v>74</v>
      </c>
      <c r="AY1040" s="15" t="s">
        <v>124</v>
      </c>
      <c r="BE1040" s="133">
        <f>IF(N1040="základní",J1040,0)</f>
        <v>30400</v>
      </c>
      <c r="BF1040" s="133">
        <f>IF(N1040="snížená",J1040,0)</f>
        <v>0</v>
      </c>
      <c r="BG1040" s="133">
        <f>IF(N1040="zákl. přenesená",J1040,0)</f>
        <v>0</v>
      </c>
      <c r="BH1040" s="133">
        <f>IF(N1040="sníž. přenesená",J1040,0)</f>
        <v>0</v>
      </c>
      <c r="BI1040" s="133">
        <f>IF(N1040="nulová",J1040,0)</f>
        <v>0</v>
      </c>
      <c r="BJ1040" s="15" t="s">
        <v>72</v>
      </c>
      <c r="BK1040" s="133">
        <f>ROUND(I1040*H1040,2)</f>
        <v>30400</v>
      </c>
      <c r="BL1040" s="15" t="s">
        <v>131</v>
      </c>
      <c r="BM1040" s="132" t="s">
        <v>1995</v>
      </c>
    </row>
    <row r="1041" spans="2:65" s="1" customFormat="1">
      <c r="B1041" s="27"/>
      <c r="D1041" s="134" t="s">
        <v>133</v>
      </c>
      <c r="F1041" s="135" t="s">
        <v>1996</v>
      </c>
      <c r="L1041" s="27"/>
      <c r="M1041" s="136"/>
      <c r="T1041" s="47"/>
      <c r="AT1041" s="15" t="s">
        <v>133</v>
      </c>
      <c r="AU1041" s="15" t="s">
        <v>74</v>
      </c>
    </row>
    <row r="1042" spans="2:65" s="1" customFormat="1">
      <c r="B1042" s="27"/>
      <c r="D1042" s="137" t="s">
        <v>135</v>
      </c>
      <c r="F1042" s="138" t="s">
        <v>1997</v>
      </c>
      <c r="L1042" s="27"/>
      <c r="M1042" s="136"/>
      <c r="T1042" s="47"/>
      <c r="AT1042" s="15" t="s">
        <v>135</v>
      </c>
      <c r="AU1042" s="15" t="s">
        <v>74</v>
      </c>
    </row>
    <row r="1043" spans="2:65" s="1" customFormat="1" ht="24.2" customHeight="1">
      <c r="B1043" s="121"/>
      <c r="C1043" s="122" t="s">
        <v>1998</v>
      </c>
      <c r="D1043" s="122" t="s">
        <v>126</v>
      </c>
      <c r="E1043" s="123" t="s">
        <v>1999</v>
      </c>
      <c r="F1043" s="124" t="s">
        <v>2000</v>
      </c>
      <c r="G1043" s="125" t="s">
        <v>252</v>
      </c>
      <c r="H1043" s="126">
        <v>10</v>
      </c>
      <c r="I1043" s="127">
        <v>249</v>
      </c>
      <c r="J1043" s="127">
        <f>ROUND(I1043*H1043,2)</f>
        <v>2490</v>
      </c>
      <c r="K1043" s="124" t="s">
        <v>130</v>
      </c>
      <c r="L1043" s="27"/>
      <c r="M1043" s="128" t="s">
        <v>3</v>
      </c>
      <c r="N1043" s="129" t="s">
        <v>36</v>
      </c>
      <c r="O1043" s="130">
        <v>0.67</v>
      </c>
      <c r="P1043" s="130">
        <f>O1043*H1043</f>
        <v>6.7</v>
      </c>
      <c r="Q1043" s="130">
        <v>0</v>
      </c>
      <c r="R1043" s="130">
        <f>Q1043*H1043</f>
        <v>0</v>
      </c>
      <c r="S1043" s="130">
        <v>5.0000000000000001E-4</v>
      </c>
      <c r="T1043" s="131">
        <f>S1043*H1043</f>
        <v>5.0000000000000001E-3</v>
      </c>
      <c r="AR1043" s="132" t="s">
        <v>131</v>
      </c>
      <c r="AT1043" s="132" t="s">
        <v>126</v>
      </c>
      <c r="AU1043" s="132" t="s">
        <v>74</v>
      </c>
      <c r="AY1043" s="15" t="s">
        <v>124</v>
      </c>
      <c r="BE1043" s="133">
        <f>IF(N1043="základní",J1043,0)</f>
        <v>2490</v>
      </c>
      <c r="BF1043" s="133">
        <f>IF(N1043="snížená",J1043,0)</f>
        <v>0</v>
      </c>
      <c r="BG1043" s="133">
        <f>IF(N1043="zákl. přenesená",J1043,0)</f>
        <v>0</v>
      </c>
      <c r="BH1043" s="133">
        <f>IF(N1043="sníž. přenesená",J1043,0)</f>
        <v>0</v>
      </c>
      <c r="BI1043" s="133">
        <f>IF(N1043="nulová",J1043,0)</f>
        <v>0</v>
      </c>
      <c r="BJ1043" s="15" t="s">
        <v>72</v>
      </c>
      <c r="BK1043" s="133">
        <f>ROUND(I1043*H1043,2)</f>
        <v>2490</v>
      </c>
      <c r="BL1043" s="15" t="s">
        <v>131</v>
      </c>
      <c r="BM1043" s="132" t="s">
        <v>2001</v>
      </c>
    </row>
    <row r="1044" spans="2:65" s="1" customFormat="1">
      <c r="B1044" s="27"/>
      <c r="D1044" s="134" t="s">
        <v>133</v>
      </c>
      <c r="F1044" s="135" t="s">
        <v>2002</v>
      </c>
      <c r="L1044" s="27"/>
      <c r="M1044" s="136"/>
      <c r="T1044" s="47"/>
      <c r="AT1044" s="15" t="s">
        <v>133</v>
      </c>
      <c r="AU1044" s="15" t="s">
        <v>74</v>
      </c>
    </row>
    <row r="1045" spans="2:65" s="1" customFormat="1">
      <c r="B1045" s="27"/>
      <c r="D1045" s="137" t="s">
        <v>135</v>
      </c>
      <c r="F1045" s="138" t="s">
        <v>2003</v>
      </c>
      <c r="L1045" s="27"/>
      <c r="M1045" s="136"/>
      <c r="T1045" s="47"/>
      <c r="AT1045" s="15" t="s">
        <v>135</v>
      </c>
      <c r="AU1045" s="15" t="s">
        <v>74</v>
      </c>
    </row>
    <row r="1046" spans="2:65" s="1" customFormat="1" ht="24.2" customHeight="1">
      <c r="B1046" s="121"/>
      <c r="C1046" s="122" t="s">
        <v>2004</v>
      </c>
      <c r="D1046" s="122" t="s">
        <v>126</v>
      </c>
      <c r="E1046" s="123" t="s">
        <v>2005</v>
      </c>
      <c r="F1046" s="124" t="s">
        <v>2006</v>
      </c>
      <c r="G1046" s="125" t="s">
        <v>240</v>
      </c>
      <c r="H1046" s="126">
        <v>40</v>
      </c>
      <c r="I1046" s="127">
        <v>541</v>
      </c>
      <c r="J1046" s="127">
        <f>ROUND(I1046*H1046,2)</f>
        <v>21640</v>
      </c>
      <c r="K1046" s="124" t="s">
        <v>130</v>
      </c>
      <c r="L1046" s="27"/>
      <c r="M1046" s="128" t="s">
        <v>3</v>
      </c>
      <c r="N1046" s="129" t="s">
        <v>36</v>
      </c>
      <c r="O1046" s="130">
        <v>1.1020000000000001</v>
      </c>
      <c r="P1046" s="130">
        <f>O1046*H1046</f>
        <v>44.080000000000005</v>
      </c>
      <c r="Q1046" s="130">
        <v>0</v>
      </c>
      <c r="R1046" s="130">
        <f>Q1046*H1046</f>
        <v>0</v>
      </c>
      <c r="S1046" s="130">
        <v>1E-3</v>
      </c>
      <c r="T1046" s="131">
        <f>S1046*H1046</f>
        <v>0.04</v>
      </c>
      <c r="AR1046" s="132" t="s">
        <v>131</v>
      </c>
      <c r="AT1046" s="132" t="s">
        <v>126</v>
      </c>
      <c r="AU1046" s="132" t="s">
        <v>74</v>
      </c>
      <c r="AY1046" s="15" t="s">
        <v>124</v>
      </c>
      <c r="BE1046" s="133">
        <f>IF(N1046="základní",J1046,0)</f>
        <v>21640</v>
      </c>
      <c r="BF1046" s="133">
        <f>IF(N1046="snížená",J1046,0)</f>
        <v>0</v>
      </c>
      <c r="BG1046" s="133">
        <f>IF(N1046="zákl. přenesená",J1046,0)</f>
        <v>0</v>
      </c>
      <c r="BH1046" s="133">
        <f>IF(N1046="sníž. přenesená",J1046,0)</f>
        <v>0</v>
      </c>
      <c r="BI1046" s="133">
        <f>IF(N1046="nulová",J1046,0)</f>
        <v>0</v>
      </c>
      <c r="BJ1046" s="15" t="s">
        <v>72</v>
      </c>
      <c r="BK1046" s="133">
        <f>ROUND(I1046*H1046,2)</f>
        <v>21640</v>
      </c>
      <c r="BL1046" s="15" t="s">
        <v>131</v>
      </c>
      <c r="BM1046" s="132" t="s">
        <v>2007</v>
      </c>
    </row>
    <row r="1047" spans="2:65" s="1" customFormat="1">
      <c r="B1047" s="27"/>
      <c r="D1047" s="134" t="s">
        <v>133</v>
      </c>
      <c r="F1047" s="135" t="s">
        <v>2008</v>
      </c>
      <c r="L1047" s="27"/>
      <c r="M1047" s="136"/>
      <c r="T1047" s="47"/>
      <c r="AT1047" s="15" t="s">
        <v>133</v>
      </c>
      <c r="AU1047" s="15" t="s">
        <v>74</v>
      </c>
    </row>
    <row r="1048" spans="2:65" s="1" customFormat="1">
      <c r="B1048" s="27"/>
      <c r="D1048" s="137" t="s">
        <v>135</v>
      </c>
      <c r="F1048" s="138" t="s">
        <v>2009</v>
      </c>
      <c r="L1048" s="27"/>
      <c r="M1048" s="136"/>
      <c r="T1048" s="47"/>
      <c r="AT1048" s="15" t="s">
        <v>135</v>
      </c>
      <c r="AU1048" s="15" t="s">
        <v>74</v>
      </c>
    </row>
    <row r="1049" spans="2:65" s="1" customFormat="1" ht="24.2" customHeight="1">
      <c r="B1049" s="121"/>
      <c r="C1049" s="122" t="s">
        <v>2010</v>
      </c>
      <c r="D1049" s="122" t="s">
        <v>126</v>
      </c>
      <c r="E1049" s="123" t="s">
        <v>2011</v>
      </c>
      <c r="F1049" s="124" t="s">
        <v>2012</v>
      </c>
      <c r="G1049" s="125" t="s">
        <v>240</v>
      </c>
      <c r="H1049" s="126">
        <v>50</v>
      </c>
      <c r="I1049" s="127">
        <v>1710</v>
      </c>
      <c r="J1049" s="127">
        <f>ROUND(I1049*H1049,2)</f>
        <v>85500</v>
      </c>
      <c r="K1049" s="124" t="s">
        <v>130</v>
      </c>
      <c r="L1049" s="27"/>
      <c r="M1049" s="128" t="s">
        <v>3</v>
      </c>
      <c r="N1049" s="129" t="s">
        <v>36</v>
      </c>
      <c r="O1049" s="130">
        <v>4.5990000000000002</v>
      </c>
      <c r="P1049" s="130">
        <f>O1049*H1049</f>
        <v>229.95000000000002</v>
      </c>
      <c r="Q1049" s="130">
        <v>0</v>
      </c>
      <c r="R1049" s="130">
        <f>Q1049*H1049</f>
        <v>0</v>
      </c>
      <c r="S1049" s="130">
        <v>1E-3</v>
      </c>
      <c r="T1049" s="131">
        <f>S1049*H1049</f>
        <v>0.05</v>
      </c>
      <c r="AR1049" s="132" t="s">
        <v>131</v>
      </c>
      <c r="AT1049" s="132" t="s">
        <v>126</v>
      </c>
      <c r="AU1049" s="132" t="s">
        <v>74</v>
      </c>
      <c r="AY1049" s="15" t="s">
        <v>124</v>
      </c>
      <c r="BE1049" s="133">
        <f>IF(N1049="základní",J1049,0)</f>
        <v>85500</v>
      </c>
      <c r="BF1049" s="133">
        <f>IF(N1049="snížená",J1049,0)</f>
        <v>0</v>
      </c>
      <c r="BG1049" s="133">
        <f>IF(N1049="zákl. přenesená",J1049,0)</f>
        <v>0</v>
      </c>
      <c r="BH1049" s="133">
        <f>IF(N1049="sníž. přenesená",J1049,0)</f>
        <v>0</v>
      </c>
      <c r="BI1049" s="133">
        <f>IF(N1049="nulová",J1049,0)</f>
        <v>0</v>
      </c>
      <c r="BJ1049" s="15" t="s">
        <v>72</v>
      </c>
      <c r="BK1049" s="133">
        <f>ROUND(I1049*H1049,2)</f>
        <v>85500</v>
      </c>
      <c r="BL1049" s="15" t="s">
        <v>131</v>
      </c>
      <c r="BM1049" s="132" t="s">
        <v>2013</v>
      </c>
    </row>
    <row r="1050" spans="2:65" s="1" customFormat="1">
      <c r="B1050" s="27"/>
      <c r="D1050" s="134" t="s">
        <v>133</v>
      </c>
      <c r="F1050" s="135" t="s">
        <v>2014</v>
      </c>
      <c r="L1050" s="27"/>
      <c r="M1050" s="136"/>
      <c r="T1050" s="47"/>
      <c r="AT1050" s="15" t="s">
        <v>133</v>
      </c>
      <c r="AU1050" s="15" t="s">
        <v>74</v>
      </c>
    </row>
    <row r="1051" spans="2:65" s="1" customFormat="1">
      <c r="B1051" s="27"/>
      <c r="D1051" s="137" t="s">
        <v>135</v>
      </c>
      <c r="F1051" s="138" t="s">
        <v>2015</v>
      </c>
      <c r="L1051" s="27"/>
      <c r="M1051" s="136"/>
      <c r="T1051" s="47"/>
      <c r="AT1051" s="15" t="s">
        <v>135</v>
      </c>
      <c r="AU1051" s="15" t="s">
        <v>74</v>
      </c>
    </row>
    <row r="1052" spans="2:65" s="1" customFormat="1" ht="33" customHeight="1">
      <c r="B1052" s="121"/>
      <c r="C1052" s="122" t="s">
        <v>2016</v>
      </c>
      <c r="D1052" s="122" t="s">
        <v>126</v>
      </c>
      <c r="E1052" s="123" t="s">
        <v>2017</v>
      </c>
      <c r="F1052" s="124" t="s">
        <v>2018</v>
      </c>
      <c r="G1052" s="125" t="s">
        <v>129</v>
      </c>
      <c r="H1052" s="126">
        <v>10</v>
      </c>
      <c r="I1052" s="127">
        <v>188</v>
      </c>
      <c r="J1052" s="127">
        <f>ROUND(I1052*H1052,2)</f>
        <v>1880</v>
      </c>
      <c r="K1052" s="124" t="s">
        <v>130</v>
      </c>
      <c r="L1052" s="27"/>
      <c r="M1052" s="128" t="s">
        <v>3</v>
      </c>
      <c r="N1052" s="129" t="s">
        <v>36</v>
      </c>
      <c r="O1052" s="130">
        <v>0.2</v>
      </c>
      <c r="P1052" s="130">
        <f>O1052*H1052</f>
        <v>2</v>
      </c>
      <c r="Q1052" s="130">
        <v>6.3000000000000003E-4</v>
      </c>
      <c r="R1052" s="130">
        <f>Q1052*H1052</f>
        <v>6.3E-3</v>
      </c>
      <c r="S1052" s="130">
        <v>0</v>
      </c>
      <c r="T1052" s="131">
        <f>S1052*H1052</f>
        <v>0</v>
      </c>
      <c r="AR1052" s="132" t="s">
        <v>131</v>
      </c>
      <c r="AT1052" s="132" t="s">
        <v>126</v>
      </c>
      <c r="AU1052" s="132" t="s">
        <v>74</v>
      </c>
      <c r="AY1052" s="15" t="s">
        <v>124</v>
      </c>
      <c r="BE1052" s="133">
        <f>IF(N1052="základní",J1052,0)</f>
        <v>1880</v>
      </c>
      <c r="BF1052" s="133">
        <f>IF(N1052="snížená",J1052,0)</f>
        <v>0</v>
      </c>
      <c r="BG1052" s="133">
        <f>IF(N1052="zákl. přenesená",J1052,0)</f>
        <v>0</v>
      </c>
      <c r="BH1052" s="133">
        <f>IF(N1052="sníž. přenesená",J1052,0)</f>
        <v>0</v>
      </c>
      <c r="BI1052" s="133">
        <f>IF(N1052="nulová",J1052,0)</f>
        <v>0</v>
      </c>
      <c r="BJ1052" s="15" t="s">
        <v>72</v>
      </c>
      <c r="BK1052" s="133">
        <f>ROUND(I1052*H1052,2)</f>
        <v>1880</v>
      </c>
      <c r="BL1052" s="15" t="s">
        <v>131</v>
      </c>
      <c r="BM1052" s="132" t="s">
        <v>2019</v>
      </c>
    </row>
    <row r="1053" spans="2:65" s="1" customFormat="1" ht="29.25">
      <c r="B1053" s="27"/>
      <c r="D1053" s="134" t="s">
        <v>133</v>
      </c>
      <c r="F1053" s="135" t="s">
        <v>2020</v>
      </c>
      <c r="L1053" s="27"/>
      <c r="M1053" s="136"/>
      <c r="T1053" s="47"/>
      <c r="AT1053" s="15" t="s">
        <v>133</v>
      </c>
      <c r="AU1053" s="15" t="s">
        <v>74</v>
      </c>
    </row>
    <row r="1054" spans="2:65" s="1" customFormat="1">
      <c r="B1054" s="27"/>
      <c r="D1054" s="137" t="s">
        <v>135</v>
      </c>
      <c r="F1054" s="138" t="s">
        <v>2021</v>
      </c>
      <c r="L1054" s="27"/>
      <c r="M1054" s="136"/>
      <c r="T1054" s="47"/>
      <c r="AT1054" s="15" t="s">
        <v>135</v>
      </c>
      <c r="AU1054" s="15" t="s">
        <v>74</v>
      </c>
    </row>
    <row r="1055" spans="2:65" s="1" customFormat="1" ht="33" customHeight="1">
      <c r="B1055" s="121"/>
      <c r="C1055" s="122" t="s">
        <v>2022</v>
      </c>
      <c r="D1055" s="122" t="s">
        <v>126</v>
      </c>
      <c r="E1055" s="123" t="s">
        <v>2023</v>
      </c>
      <c r="F1055" s="124" t="s">
        <v>2024</v>
      </c>
      <c r="G1055" s="125" t="s">
        <v>129</v>
      </c>
      <c r="H1055" s="126">
        <v>5</v>
      </c>
      <c r="I1055" s="127">
        <v>214</v>
      </c>
      <c r="J1055" s="127">
        <f>ROUND(I1055*H1055,2)</f>
        <v>1070</v>
      </c>
      <c r="K1055" s="124" t="s">
        <v>130</v>
      </c>
      <c r="L1055" s="27"/>
      <c r="M1055" s="128" t="s">
        <v>3</v>
      </c>
      <c r="N1055" s="129" t="s">
        <v>36</v>
      </c>
      <c r="O1055" s="130">
        <v>0.2</v>
      </c>
      <c r="P1055" s="130">
        <f>O1055*H1055</f>
        <v>1</v>
      </c>
      <c r="Q1055" s="130">
        <v>9.5E-4</v>
      </c>
      <c r="R1055" s="130">
        <f>Q1055*H1055</f>
        <v>4.7499999999999999E-3</v>
      </c>
      <c r="S1055" s="130">
        <v>0</v>
      </c>
      <c r="T1055" s="131">
        <f>S1055*H1055</f>
        <v>0</v>
      </c>
      <c r="AR1055" s="132" t="s">
        <v>131</v>
      </c>
      <c r="AT1055" s="132" t="s">
        <v>126</v>
      </c>
      <c r="AU1055" s="132" t="s">
        <v>74</v>
      </c>
      <c r="AY1055" s="15" t="s">
        <v>124</v>
      </c>
      <c r="BE1055" s="133">
        <f>IF(N1055="základní",J1055,0)</f>
        <v>1070</v>
      </c>
      <c r="BF1055" s="133">
        <f>IF(N1055="snížená",J1055,0)</f>
        <v>0</v>
      </c>
      <c r="BG1055" s="133">
        <f>IF(N1055="zákl. přenesená",J1055,0)</f>
        <v>0</v>
      </c>
      <c r="BH1055" s="133">
        <f>IF(N1055="sníž. přenesená",J1055,0)</f>
        <v>0</v>
      </c>
      <c r="BI1055" s="133">
        <f>IF(N1055="nulová",J1055,0)</f>
        <v>0</v>
      </c>
      <c r="BJ1055" s="15" t="s">
        <v>72</v>
      </c>
      <c r="BK1055" s="133">
        <f>ROUND(I1055*H1055,2)</f>
        <v>1070</v>
      </c>
      <c r="BL1055" s="15" t="s">
        <v>131</v>
      </c>
      <c r="BM1055" s="132" t="s">
        <v>2025</v>
      </c>
    </row>
    <row r="1056" spans="2:65" s="1" customFormat="1" ht="29.25">
      <c r="B1056" s="27"/>
      <c r="D1056" s="134" t="s">
        <v>133</v>
      </c>
      <c r="F1056" s="135" t="s">
        <v>2026</v>
      </c>
      <c r="L1056" s="27"/>
      <c r="M1056" s="136"/>
      <c r="T1056" s="47"/>
      <c r="AT1056" s="15" t="s">
        <v>133</v>
      </c>
      <c r="AU1056" s="15" t="s">
        <v>74</v>
      </c>
    </row>
    <row r="1057" spans="2:65" s="1" customFormat="1">
      <c r="B1057" s="27"/>
      <c r="D1057" s="137" t="s">
        <v>135</v>
      </c>
      <c r="F1057" s="138" t="s">
        <v>2027</v>
      </c>
      <c r="L1057" s="27"/>
      <c r="M1057" s="136"/>
      <c r="T1057" s="47"/>
      <c r="AT1057" s="15" t="s">
        <v>135</v>
      </c>
      <c r="AU1057" s="15" t="s">
        <v>74</v>
      </c>
    </row>
    <row r="1058" spans="2:65" s="1" customFormat="1" ht="33" customHeight="1">
      <c r="B1058" s="121"/>
      <c r="C1058" s="122" t="s">
        <v>2028</v>
      </c>
      <c r="D1058" s="122" t="s">
        <v>126</v>
      </c>
      <c r="E1058" s="123" t="s">
        <v>2029</v>
      </c>
      <c r="F1058" s="124" t="s">
        <v>2030</v>
      </c>
      <c r="G1058" s="125" t="s">
        <v>129</v>
      </c>
      <c r="H1058" s="126">
        <v>5</v>
      </c>
      <c r="I1058" s="127">
        <v>255</v>
      </c>
      <c r="J1058" s="127">
        <f>ROUND(I1058*H1058,2)</f>
        <v>1275</v>
      </c>
      <c r="K1058" s="124" t="s">
        <v>130</v>
      </c>
      <c r="L1058" s="27"/>
      <c r="M1058" s="128" t="s">
        <v>3</v>
      </c>
      <c r="N1058" s="129" t="s">
        <v>36</v>
      </c>
      <c r="O1058" s="130">
        <v>0.2</v>
      </c>
      <c r="P1058" s="130">
        <f>O1058*H1058</f>
        <v>1</v>
      </c>
      <c r="Q1058" s="130">
        <v>1.2600000000000001E-3</v>
      </c>
      <c r="R1058" s="130">
        <f>Q1058*H1058</f>
        <v>6.3E-3</v>
      </c>
      <c r="S1058" s="130">
        <v>0</v>
      </c>
      <c r="T1058" s="131">
        <f>S1058*H1058</f>
        <v>0</v>
      </c>
      <c r="AR1058" s="132" t="s">
        <v>131</v>
      </c>
      <c r="AT1058" s="132" t="s">
        <v>126</v>
      </c>
      <c r="AU1058" s="132" t="s">
        <v>74</v>
      </c>
      <c r="AY1058" s="15" t="s">
        <v>124</v>
      </c>
      <c r="BE1058" s="133">
        <f>IF(N1058="základní",J1058,0)</f>
        <v>1275</v>
      </c>
      <c r="BF1058" s="133">
        <f>IF(N1058="snížená",J1058,0)</f>
        <v>0</v>
      </c>
      <c r="BG1058" s="133">
        <f>IF(N1058="zákl. přenesená",J1058,0)</f>
        <v>0</v>
      </c>
      <c r="BH1058" s="133">
        <f>IF(N1058="sníž. přenesená",J1058,0)</f>
        <v>0</v>
      </c>
      <c r="BI1058" s="133">
        <f>IF(N1058="nulová",J1058,0)</f>
        <v>0</v>
      </c>
      <c r="BJ1058" s="15" t="s">
        <v>72</v>
      </c>
      <c r="BK1058" s="133">
        <f>ROUND(I1058*H1058,2)</f>
        <v>1275</v>
      </c>
      <c r="BL1058" s="15" t="s">
        <v>131</v>
      </c>
      <c r="BM1058" s="132" t="s">
        <v>2031</v>
      </c>
    </row>
    <row r="1059" spans="2:65" s="1" customFormat="1" ht="29.25">
      <c r="B1059" s="27"/>
      <c r="D1059" s="134" t="s">
        <v>133</v>
      </c>
      <c r="F1059" s="135" t="s">
        <v>2032</v>
      </c>
      <c r="L1059" s="27"/>
      <c r="M1059" s="136"/>
      <c r="T1059" s="47"/>
      <c r="AT1059" s="15" t="s">
        <v>133</v>
      </c>
      <c r="AU1059" s="15" t="s">
        <v>74</v>
      </c>
    </row>
    <row r="1060" spans="2:65" s="1" customFormat="1">
      <c r="B1060" s="27"/>
      <c r="D1060" s="137" t="s">
        <v>135</v>
      </c>
      <c r="F1060" s="138" t="s">
        <v>2033</v>
      </c>
      <c r="L1060" s="27"/>
      <c r="M1060" s="136"/>
      <c r="T1060" s="47"/>
      <c r="AT1060" s="15" t="s">
        <v>135</v>
      </c>
      <c r="AU1060" s="15" t="s">
        <v>74</v>
      </c>
    </row>
    <row r="1061" spans="2:65" s="1" customFormat="1" ht="24.2" customHeight="1">
      <c r="B1061" s="121"/>
      <c r="C1061" s="122" t="s">
        <v>2034</v>
      </c>
      <c r="D1061" s="122" t="s">
        <v>126</v>
      </c>
      <c r="E1061" s="123" t="s">
        <v>2035</v>
      </c>
      <c r="F1061" s="124" t="s">
        <v>2036</v>
      </c>
      <c r="G1061" s="125" t="s">
        <v>252</v>
      </c>
      <c r="H1061" s="126">
        <v>10</v>
      </c>
      <c r="I1061" s="127">
        <v>277</v>
      </c>
      <c r="J1061" s="127">
        <f>ROUND(I1061*H1061,2)</f>
        <v>2770</v>
      </c>
      <c r="K1061" s="124" t="s">
        <v>130</v>
      </c>
      <c r="L1061" s="27"/>
      <c r="M1061" s="128" t="s">
        <v>3</v>
      </c>
      <c r="N1061" s="129" t="s">
        <v>36</v>
      </c>
      <c r="O1061" s="130">
        <v>0.21</v>
      </c>
      <c r="P1061" s="130">
        <f>O1061*H1061</f>
        <v>2.1</v>
      </c>
      <c r="Q1061" s="130">
        <v>6.9999999999999999E-4</v>
      </c>
      <c r="R1061" s="130">
        <f>Q1061*H1061</f>
        <v>7.0000000000000001E-3</v>
      </c>
      <c r="S1061" s="130">
        <v>0</v>
      </c>
      <c r="T1061" s="131">
        <f>S1061*H1061</f>
        <v>0</v>
      </c>
      <c r="AR1061" s="132" t="s">
        <v>131</v>
      </c>
      <c r="AT1061" s="132" t="s">
        <v>126</v>
      </c>
      <c r="AU1061" s="132" t="s">
        <v>74</v>
      </c>
      <c r="AY1061" s="15" t="s">
        <v>124</v>
      </c>
      <c r="BE1061" s="133">
        <f>IF(N1061="základní",J1061,0)</f>
        <v>2770</v>
      </c>
      <c r="BF1061" s="133">
        <f>IF(N1061="snížená",J1061,0)</f>
        <v>0</v>
      </c>
      <c r="BG1061" s="133">
        <f>IF(N1061="zákl. přenesená",J1061,0)</f>
        <v>0</v>
      </c>
      <c r="BH1061" s="133">
        <f>IF(N1061="sníž. přenesená",J1061,0)</f>
        <v>0</v>
      </c>
      <c r="BI1061" s="133">
        <f>IF(N1061="nulová",J1061,0)</f>
        <v>0</v>
      </c>
      <c r="BJ1061" s="15" t="s">
        <v>72</v>
      </c>
      <c r="BK1061" s="133">
        <f>ROUND(I1061*H1061,2)</f>
        <v>2770</v>
      </c>
      <c r="BL1061" s="15" t="s">
        <v>131</v>
      </c>
      <c r="BM1061" s="132" t="s">
        <v>2037</v>
      </c>
    </row>
    <row r="1062" spans="2:65" s="1" customFormat="1" ht="19.5">
      <c r="B1062" s="27"/>
      <c r="D1062" s="134" t="s">
        <v>133</v>
      </c>
      <c r="F1062" s="135" t="s">
        <v>2038</v>
      </c>
      <c r="L1062" s="27"/>
      <c r="M1062" s="136"/>
      <c r="T1062" s="47"/>
      <c r="AT1062" s="15" t="s">
        <v>133</v>
      </c>
      <c r="AU1062" s="15" t="s">
        <v>74</v>
      </c>
    </row>
    <row r="1063" spans="2:65" s="1" customFormat="1">
      <c r="B1063" s="27"/>
      <c r="D1063" s="137" t="s">
        <v>135</v>
      </c>
      <c r="F1063" s="138" t="s">
        <v>2039</v>
      </c>
      <c r="L1063" s="27"/>
      <c r="M1063" s="136"/>
      <c r="T1063" s="47"/>
      <c r="AT1063" s="15" t="s">
        <v>135</v>
      </c>
      <c r="AU1063" s="15" t="s">
        <v>74</v>
      </c>
    </row>
    <row r="1064" spans="2:65" s="1" customFormat="1" ht="33" customHeight="1">
      <c r="B1064" s="121"/>
      <c r="C1064" s="122" t="s">
        <v>2040</v>
      </c>
      <c r="D1064" s="122" t="s">
        <v>126</v>
      </c>
      <c r="E1064" s="123" t="s">
        <v>2041</v>
      </c>
      <c r="F1064" s="124" t="s">
        <v>2042</v>
      </c>
      <c r="G1064" s="125" t="s">
        <v>156</v>
      </c>
      <c r="H1064" s="126">
        <v>5</v>
      </c>
      <c r="I1064" s="127">
        <v>254</v>
      </c>
      <c r="J1064" s="127">
        <f>ROUND(I1064*H1064,2)</f>
        <v>1270</v>
      </c>
      <c r="K1064" s="124" t="s">
        <v>130</v>
      </c>
      <c r="L1064" s="27"/>
      <c r="M1064" s="128" t="s">
        <v>3</v>
      </c>
      <c r="N1064" s="129" t="s">
        <v>36</v>
      </c>
      <c r="O1064" s="130">
        <v>0.20799999999999999</v>
      </c>
      <c r="P1064" s="130">
        <f>O1064*H1064</f>
        <v>1.04</v>
      </c>
      <c r="Q1064" s="130">
        <v>5.5000000000000003E-4</v>
      </c>
      <c r="R1064" s="130">
        <f>Q1064*H1064</f>
        <v>2.7500000000000003E-3</v>
      </c>
      <c r="S1064" s="130">
        <v>0</v>
      </c>
      <c r="T1064" s="131">
        <f>S1064*H1064</f>
        <v>0</v>
      </c>
      <c r="AR1064" s="132" t="s">
        <v>131</v>
      </c>
      <c r="AT1064" s="132" t="s">
        <v>126</v>
      </c>
      <c r="AU1064" s="132" t="s">
        <v>74</v>
      </c>
      <c r="AY1064" s="15" t="s">
        <v>124</v>
      </c>
      <c r="BE1064" s="133">
        <f>IF(N1064="základní",J1064,0)</f>
        <v>1270</v>
      </c>
      <c r="BF1064" s="133">
        <f>IF(N1064="snížená",J1064,0)</f>
        <v>0</v>
      </c>
      <c r="BG1064" s="133">
        <f>IF(N1064="zákl. přenesená",J1064,0)</f>
        <v>0</v>
      </c>
      <c r="BH1064" s="133">
        <f>IF(N1064="sníž. přenesená",J1064,0)</f>
        <v>0</v>
      </c>
      <c r="BI1064" s="133">
        <f>IF(N1064="nulová",J1064,0)</f>
        <v>0</v>
      </c>
      <c r="BJ1064" s="15" t="s">
        <v>72</v>
      </c>
      <c r="BK1064" s="133">
        <f>ROUND(I1064*H1064,2)</f>
        <v>1270</v>
      </c>
      <c r="BL1064" s="15" t="s">
        <v>131</v>
      </c>
      <c r="BM1064" s="132" t="s">
        <v>2043</v>
      </c>
    </row>
    <row r="1065" spans="2:65" s="1" customFormat="1" ht="29.25">
      <c r="B1065" s="27"/>
      <c r="D1065" s="134" t="s">
        <v>133</v>
      </c>
      <c r="F1065" s="135" t="s">
        <v>2044</v>
      </c>
      <c r="L1065" s="27"/>
      <c r="M1065" s="136"/>
      <c r="T1065" s="47"/>
      <c r="AT1065" s="15" t="s">
        <v>133</v>
      </c>
      <c r="AU1065" s="15" t="s">
        <v>74</v>
      </c>
    </row>
    <row r="1066" spans="2:65" s="1" customFormat="1">
      <c r="B1066" s="27"/>
      <c r="D1066" s="137" t="s">
        <v>135</v>
      </c>
      <c r="F1066" s="138" t="s">
        <v>2045</v>
      </c>
      <c r="L1066" s="27"/>
      <c r="M1066" s="136"/>
      <c r="T1066" s="47"/>
      <c r="AT1066" s="15" t="s">
        <v>135</v>
      </c>
      <c r="AU1066" s="15" t="s">
        <v>74</v>
      </c>
    </row>
    <row r="1067" spans="2:65" s="1" customFormat="1" ht="33" customHeight="1">
      <c r="B1067" s="121"/>
      <c r="C1067" s="122" t="s">
        <v>2046</v>
      </c>
      <c r="D1067" s="122" t="s">
        <v>126</v>
      </c>
      <c r="E1067" s="123" t="s">
        <v>2047</v>
      </c>
      <c r="F1067" s="124" t="s">
        <v>2048</v>
      </c>
      <c r="G1067" s="125" t="s">
        <v>156</v>
      </c>
      <c r="H1067" s="126">
        <v>5</v>
      </c>
      <c r="I1067" s="127">
        <v>356</v>
      </c>
      <c r="J1067" s="127">
        <f>ROUND(I1067*H1067,2)</f>
        <v>1780</v>
      </c>
      <c r="K1067" s="124" t="s">
        <v>130</v>
      </c>
      <c r="L1067" s="27"/>
      <c r="M1067" s="128" t="s">
        <v>3</v>
      </c>
      <c r="N1067" s="129" t="s">
        <v>36</v>
      </c>
      <c r="O1067" s="130">
        <v>0.247</v>
      </c>
      <c r="P1067" s="130">
        <f>O1067*H1067</f>
        <v>1.2349999999999999</v>
      </c>
      <c r="Q1067" s="130">
        <v>6.3000000000000003E-4</v>
      </c>
      <c r="R1067" s="130">
        <f>Q1067*H1067</f>
        <v>3.15E-3</v>
      </c>
      <c r="S1067" s="130">
        <v>0</v>
      </c>
      <c r="T1067" s="131">
        <f>S1067*H1067</f>
        <v>0</v>
      </c>
      <c r="AR1067" s="132" t="s">
        <v>131</v>
      </c>
      <c r="AT1067" s="132" t="s">
        <v>126</v>
      </c>
      <c r="AU1067" s="132" t="s">
        <v>74</v>
      </c>
      <c r="AY1067" s="15" t="s">
        <v>124</v>
      </c>
      <c r="BE1067" s="133">
        <f>IF(N1067="základní",J1067,0)</f>
        <v>1780</v>
      </c>
      <c r="BF1067" s="133">
        <f>IF(N1067="snížená",J1067,0)</f>
        <v>0</v>
      </c>
      <c r="BG1067" s="133">
        <f>IF(N1067="zákl. přenesená",J1067,0)</f>
        <v>0</v>
      </c>
      <c r="BH1067" s="133">
        <f>IF(N1067="sníž. přenesená",J1067,0)</f>
        <v>0</v>
      </c>
      <c r="BI1067" s="133">
        <f>IF(N1067="nulová",J1067,0)</f>
        <v>0</v>
      </c>
      <c r="BJ1067" s="15" t="s">
        <v>72</v>
      </c>
      <c r="BK1067" s="133">
        <f>ROUND(I1067*H1067,2)</f>
        <v>1780</v>
      </c>
      <c r="BL1067" s="15" t="s">
        <v>131</v>
      </c>
      <c r="BM1067" s="132" t="s">
        <v>2049</v>
      </c>
    </row>
    <row r="1068" spans="2:65" s="1" customFormat="1" ht="29.25">
      <c r="B1068" s="27"/>
      <c r="D1068" s="134" t="s">
        <v>133</v>
      </c>
      <c r="F1068" s="135" t="s">
        <v>2050</v>
      </c>
      <c r="L1068" s="27"/>
      <c r="M1068" s="136"/>
      <c r="T1068" s="47"/>
      <c r="AT1068" s="15" t="s">
        <v>133</v>
      </c>
      <c r="AU1068" s="15" t="s">
        <v>74</v>
      </c>
    </row>
    <row r="1069" spans="2:65" s="1" customFormat="1">
      <c r="B1069" s="27"/>
      <c r="D1069" s="137" t="s">
        <v>135</v>
      </c>
      <c r="F1069" s="138" t="s">
        <v>2051</v>
      </c>
      <c r="L1069" s="27"/>
      <c r="M1069" s="136"/>
      <c r="T1069" s="47"/>
      <c r="AT1069" s="15" t="s">
        <v>135</v>
      </c>
      <c r="AU1069" s="15" t="s">
        <v>74</v>
      </c>
    </row>
    <row r="1070" spans="2:65" s="1" customFormat="1" ht="24.2" customHeight="1">
      <c r="B1070" s="121"/>
      <c r="C1070" s="122" t="s">
        <v>2052</v>
      </c>
      <c r="D1070" s="122" t="s">
        <v>126</v>
      </c>
      <c r="E1070" s="123" t="s">
        <v>2053</v>
      </c>
      <c r="F1070" s="124" t="s">
        <v>2054</v>
      </c>
      <c r="G1070" s="125" t="s">
        <v>156</v>
      </c>
      <c r="H1070" s="126">
        <v>10</v>
      </c>
      <c r="I1070" s="127">
        <v>90.9</v>
      </c>
      <c r="J1070" s="127">
        <f>ROUND(I1070*H1070,2)</f>
        <v>909</v>
      </c>
      <c r="K1070" s="124" t="s">
        <v>130</v>
      </c>
      <c r="L1070" s="27"/>
      <c r="M1070" s="128" t="s">
        <v>3</v>
      </c>
      <c r="N1070" s="129" t="s">
        <v>36</v>
      </c>
      <c r="O1070" s="130">
        <v>0.13</v>
      </c>
      <c r="P1070" s="130">
        <f>O1070*H1070</f>
        <v>1.3</v>
      </c>
      <c r="Q1070" s="130">
        <v>2.0000000000000002E-5</v>
      </c>
      <c r="R1070" s="130">
        <f>Q1070*H1070</f>
        <v>2.0000000000000001E-4</v>
      </c>
      <c r="S1070" s="130">
        <v>0</v>
      </c>
      <c r="T1070" s="131">
        <f>S1070*H1070</f>
        <v>0</v>
      </c>
      <c r="AR1070" s="132" t="s">
        <v>131</v>
      </c>
      <c r="AT1070" s="132" t="s">
        <v>126</v>
      </c>
      <c r="AU1070" s="132" t="s">
        <v>74</v>
      </c>
      <c r="AY1070" s="15" t="s">
        <v>124</v>
      </c>
      <c r="BE1070" s="133">
        <f>IF(N1070="základní",J1070,0)</f>
        <v>909</v>
      </c>
      <c r="BF1070" s="133">
        <f>IF(N1070="snížená",J1070,0)</f>
        <v>0</v>
      </c>
      <c r="BG1070" s="133">
        <f>IF(N1070="zákl. přenesená",J1070,0)</f>
        <v>0</v>
      </c>
      <c r="BH1070" s="133">
        <f>IF(N1070="sníž. přenesená",J1070,0)</f>
        <v>0</v>
      </c>
      <c r="BI1070" s="133">
        <f>IF(N1070="nulová",J1070,0)</f>
        <v>0</v>
      </c>
      <c r="BJ1070" s="15" t="s">
        <v>72</v>
      </c>
      <c r="BK1070" s="133">
        <f>ROUND(I1070*H1070,2)</f>
        <v>909</v>
      </c>
      <c r="BL1070" s="15" t="s">
        <v>131</v>
      </c>
      <c r="BM1070" s="132" t="s">
        <v>2055</v>
      </c>
    </row>
    <row r="1071" spans="2:65" s="1" customFormat="1" ht="19.5">
      <c r="B1071" s="27"/>
      <c r="D1071" s="134" t="s">
        <v>133</v>
      </c>
      <c r="F1071" s="135" t="s">
        <v>2056</v>
      </c>
      <c r="L1071" s="27"/>
      <c r="M1071" s="136"/>
      <c r="T1071" s="47"/>
      <c r="AT1071" s="15" t="s">
        <v>133</v>
      </c>
      <c r="AU1071" s="15" t="s">
        <v>74</v>
      </c>
    </row>
    <row r="1072" spans="2:65" s="1" customFormat="1">
      <c r="B1072" s="27"/>
      <c r="D1072" s="137" t="s">
        <v>135</v>
      </c>
      <c r="F1072" s="138" t="s">
        <v>2057</v>
      </c>
      <c r="L1072" s="27"/>
      <c r="M1072" s="136"/>
      <c r="T1072" s="47"/>
      <c r="AT1072" s="15" t="s">
        <v>135</v>
      </c>
      <c r="AU1072" s="15" t="s">
        <v>74</v>
      </c>
    </row>
    <row r="1073" spans="2:65" s="1" customFormat="1" ht="24.2" customHeight="1">
      <c r="B1073" s="121"/>
      <c r="C1073" s="122" t="s">
        <v>2058</v>
      </c>
      <c r="D1073" s="122" t="s">
        <v>126</v>
      </c>
      <c r="E1073" s="123" t="s">
        <v>2059</v>
      </c>
      <c r="F1073" s="124" t="s">
        <v>2060</v>
      </c>
      <c r="G1073" s="125" t="s">
        <v>156</v>
      </c>
      <c r="H1073" s="126">
        <v>5</v>
      </c>
      <c r="I1073" s="127">
        <v>169</v>
      </c>
      <c r="J1073" s="127">
        <f>ROUND(I1073*H1073,2)</f>
        <v>845</v>
      </c>
      <c r="K1073" s="124" t="s">
        <v>130</v>
      </c>
      <c r="L1073" s="27"/>
      <c r="M1073" s="128" t="s">
        <v>3</v>
      </c>
      <c r="N1073" s="129" t="s">
        <v>36</v>
      </c>
      <c r="O1073" s="130">
        <v>0.18</v>
      </c>
      <c r="P1073" s="130">
        <f>O1073*H1073</f>
        <v>0.89999999999999991</v>
      </c>
      <c r="Q1073" s="130">
        <v>6.9999999999999994E-5</v>
      </c>
      <c r="R1073" s="130">
        <f>Q1073*H1073</f>
        <v>3.4999999999999994E-4</v>
      </c>
      <c r="S1073" s="130">
        <v>0</v>
      </c>
      <c r="T1073" s="131">
        <f>S1073*H1073</f>
        <v>0</v>
      </c>
      <c r="AR1073" s="132" t="s">
        <v>131</v>
      </c>
      <c r="AT1073" s="132" t="s">
        <v>126</v>
      </c>
      <c r="AU1073" s="132" t="s">
        <v>74</v>
      </c>
      <c r="AY1073" s="15" t="s">
        <v>124</v>
      </c>
      <c r="BE1073" s="133">
        <f>IF(N1073="základní",J1073,0)</f>
        <v>845</v>
      </c>
      <c r="BF1073" s="133">
        <f>IF(N1073="snížená",J1073,0)</f>
        <v>0</v>
      </c>
      <c r="BG1073" s="133">
        <f>IF(N1073="zákl. přenesená",J1073,0)</f>
        <v>0</v>
      </c>
      <c r="BH1073" s="133">
        <f>IF(N1073="sníž. přenesená",J1073,0)</f>
        <v>0</v>
      </c>
      <c r="BI1073" s="133">
        <f>IF(N1073="nulová",J1073,0)</f>
        <v>0</v>
      </c>
      <c r="BJ1073" s="15" t="s">
        <v>72</v>
      </c>
      <c r="BK1073" s="133">
        <f>ROUND(I1073*H1073,2)</f>
        <v>845</v>
      </c>
      <c r="BL1073" s="15" t="s">
        <v>131</v>
      </c>
      <c r="BM1073" s="132" t="s">
        <v>2061</v>
      </c>
    </row>
    <row r="1074" spans="2:65" s="1" customFormat="1" ht="19.5">
      <c r="B1074" s="27"/>
      <c r="D1074" s="134" t="s">
        <v>133</v>
      </c>
      <c r="F1074" s="135" t="s">
        <v>2062</v>
      </c>
      <c r="L1074" s="27"/>
      <c r="M1074" s="136"/>
      <c r="T1074" s="47"/>
      <c r="AT1074" s="15" t="s">
        <v>133</v>
      </c>
      <c r="AU1074" s="15" t="s">
        <v>74</v>
      </c>
    </row>
    <row r="1075" spans="2:65" s="1" customFormat="1">
      <c r="B1075" s="27"/>
      <c r="D1075" s="137" t="s">
        <v>135</v>
      </c>
      <c r="F1075" s="138" t="s">
        <v>2063</v>
      </c>
      <c r="L1075" s="27"/>
      <c r="M1075" s="136"/>
      <c r="T1075" s="47"/>
      <c r="AT1075" s="15" t="s">
        <v>135</v>
      </c>
      <c r="AU1075" s="15" t="s">
        <v>74</v>
      </c>
    </row>
    <row r="1076" spans="2:65" s="1" customFormat="1" ht="21.75" customHeight="1">
      <c r="B1076" s="121"/>
      <c r="C1076" s="122" t="s">
        <v>2064</v>
      </c>
      <c r="D1076" s="122" t="s">
        <v>126</v>
      </c>
      <c r="E1076" s="123" t="s">
        <v>2065</v>
      </c>
      <c r="F1076" s="124" t="s">
        <v>2066</v>
      </c>
      <c r="G1076" s="125" t="s">
        <v>156</v>
      </c>
      <c r="H1076" s="126">
        <v>10</v>
      </c>
      <c r="I1076" s="127">
        <v>136</v>
      </c>
      <c r="J1076" s="127">
        <f>ROUND(I1076*H1076,2)</f>
        <v>1360</v>
      </c>
      <c r="K1076" s="124" t="s">
        <v>130</v>
      </c>
      <c r="L1076" s="27"/>
      <c r="M1076" s="128" t="s">
        <v>3</v>
      </c>
      <c r="N1076" s="129" t="s">
        <v>36</v>
      </c>
      <c r="O1076" s="130">
        <v>0.06</v>
      </c>
      <c r="P1076" s="130">
        <f>O1076*H1076</f>
        <v>0.6</v>
      </c>
      <c r="Q1076" s="130">
        <v>2.7999999999999998E-4</v>
      </c>
      <c r="R1076" s="130">
        <f>Q1076*H1076</f>
        <v>2.7999999999999995E-3</v>
      </c>
      <c r="S1076" s="130">
        <v>0</v>
      </c>
      <c r="T1076" s="131">
        <f>S1076*H1076</f>
        <v>0</v>
      </c>
      <c r="AR1076" s="132" t="s">
        <v>131</v>
      </c>
      <c r="AT1076" s="132" t="s">
        <v>126</v>
      </c>
      <c r="AU1076" s="132" t="s">
        <v>74</v>
      </c>
      <c r="AY1076" s="15" t="s">
        <v>124</v>
      </c>
      <c r="BE1076" s="133">
        <f>IF(N1076="základní",J1076,0)</f>
        <v>1360</v>
      </c>
      <c r="BF1076" s="133">
        <f>IF(N1076="snížená",J1076,0)</f>
        <v>0</v>
      </c>
      <c r="BG1076" s="133">
        <f>IF(N1076="zákl. přenesená",J1076,0)</f>
        <v>0</v>
      </c>
      <c r="BH1076" s="133">
        <f>IF(N1076="sníž. přenesená",J1076,0)</f>
        <v>0</v>
      </c>
      <c r="BI1076" s="133">
        <f>IF(N1076="nulová",J1076,0)</f>
        <v>0</v>
      </c>
      <c r="BJ1076" s="15" t="s">
        <v>72</v>
      </c>
      <c r="BK1076" s="133">
        <f>ROUND(I1076*H1076,2)</f>
        <v>1360</v>
      </c>
      <c r="BL1076" s="15" t="s">
        <v>131</v>
      </c>
      <c r="BM1076" s="132" t="s">
        <v>2067</v>
      </c>
    </row>
    <row r="1077" spans="2:65" s="1" customFormat="1" ht="19.5">
      <c r="B1077" s="27"/>
      <c r="D1077" s="134" t="s">
        <v>133</v>
      </c>
      <c r="F1077" s="135" t="s">
        <v>2068</v>
      </c>
      <c r="L1077" s="27"/>
      <c r="M1077" s="136"/>
      <c r="T1077" s="47"/>
      <c r="AT1077" s="15" t="s">
        <v>133</v>
      </c>
      <c r="AU1077" s="15" t="s">
        <v>74</v>
      </c>
    </row>
    <row r="1078" spans="2:65" s="1" customFormat="1">
      <c r="B1078" s="27"/>
      <c r="D1078" s="137" t="s">
        <v>135</v>
      </c>
      <c r="F1078" s="138" t="s">
        <v>2069</v>
      </c>
      <c r="L1078" s="27"/>
      <c r="M1078" s="136"/>
      <c r="T1078" s="47"/>
      <c r="AT1078" s="15" t="s">
        <v>135</v>
      </c>
      <c r="AU1078" s="15" t="s">
        <v>74</v>
      </c>
    </row>
    <row r="1079" spans="2:65" s="1" customFormat="1" ht="21.75" customHeight="1">
      <c r="B1079" s="121"/>
      <c r="C1079" s="122" t="s">
        <v>2070</v>
      </c>
      <c r="D1079" s="122" t="s">
        <v>126</v>
      </c>
      <c r="E1079" s="123" t="s">
        <v>2071</v>
      </c>
      <c r="F1079" s="124" t="s">
        <v>2072</v>
      </c>
      <c r="G1079" s="125" t="s">
        <v>156</v>
      </c>
      <c r="H1079" s="126">
        <v>5</v>
      </c>
      <c r="I1079" s="127">
        <v>200</v>
      </c>
      <c r="J1079" s="127">
        <f>ROUND(I1079*H1079,2)</f>
        <v>1000</v>
      </c>
      <c r="K1079" s="124" t="s">
        <v>130</v>
      </c>
      <c r="L1079" s="27"/>
      <c r="M1079" s="128" t="s">
        <v>3</v>
      </c>
      <c r="N1079" s="129" t="s">
        <v>36</v>
      </c>
      <c r="O1079" s="130">
        <v>6.5000000000000002E-2</v>
      </c>
      <c r="P1079" s="130">
        <f>O1079*H1079</f>
        <v>0.32500000000000001</v>
      </c>
      <c r="Q1079" s="130">
        <v>5.5999999999999995E-4</v>
      </c>
      <c r="R1079" s="130">
        <f>Q1079*H1079</f>
        <v>2.7999999999999995E-3</v>
      </c>
      <c r="S1079" s="130">
        <v>0</v>
      </c>
      <c r="T1079" s="131">
        <f>S1079*H1079</f>
        <v>0</v>
      </c>
      <c r="AR1079" s="132" t="s">
        <v>131</v>
      </c>
      <c r="AT1079" s="132" t="s">
        <v>126</v>
      </c>
      <c r="AU1079" s="132" t="s">
        <v>74</v>
      </c>
      <c r="AY1079" s="15" t="s">
        <v>124</v>
      </c>
      <c r="BE1079" s="133">
        <f>IF(N1079="základní",J1079,0)</f>
        <v>1000</v>
      </c>
      <c r="BF1079" s="133">
        <f>IF(N1079="snížená",J1079,0)</f>
        <v>0</v>
      </c>
      <c r="BG1079" s="133">
        <f>IF(N1079="zákl. přenesená",J1079,0)</f>
        <v>0</v>
      </c>
      <c r="BH1079" s="133">
        <f>IF(N1079="sníž. přenesená",J1079,0)</f>
        <v>0</v>
      </c>
      <c r="BI1079" s="133">
        <f>IF(N1079="nulová",J1079,0)</f>
        <v>0</v>
      </c>
      <c r="BJ1079" s="15" t="s">
        <v>72</v>
      </c>
      <c r="BK1079" s="133">
        <f>ROUND(I1079*H1079,2)</f>
        <v>1000</v>
      </c>
      <c r="BL1079" s="15" t="s">
        <v>131</v>
      </c>
      <c r="BM1079" s="132" t="s">
        <v>2073</v>
      </c>
    </row>
    <row r="1080" spans="2:65" s="1" customFormat="1" ht="19.5">
      <c r="B1080" s="27"/>
      <c r="D1080" s="134" t="s">
        <v>133</v>
      </c>
      <c r="F1080" s="135" t="s">
        <v>2074</v>
      </c>
      <c r="L1080" s="27"/>
      <c r="M1080" s="136"/>
      <c r="T1080" s="47"/>
      <c r="AT1080" s="15" t="s">
        <v>133</v>
      </c>
      <c r="AU1080" s="15" t="s">
        <v>74</v>
      </c>
    </row>
    <row r="1081" spans="2:65" s="1" customFormat="1">
      <c r="B1081" s="27"/>
      <c r="D1081" s="137" t="s">
        <v>135</v>
      </c>
      <c r="F1081" s="138" t="s">
        <v>2075</v>
      </c>
      <c r="L1081" s="27"/>
      <c r="M1081" s="136"/>
      <c r="T1081" s="47"/>
      <c r="AT1081" s="15" t="s">
        <v>135</v>
      </c>
      <c r="AU1081" s="15" t="s">
        <v>74</v>
      </c>
    </row>
    <row r="1082" spans="2:65" s="1" customFormat="1" ht="24.2" customHeight="1">
      <c r="B1082" s="121"/>
      <c r="C1082" s="122" t="s">
        <v>2076</v>
      </c>
      <c r="D1082" s="122" t="s">
        <v>126</v>
      </c>
      <c r="E1082" s="123" t="s">
        <v>2077</v>
      </c>
      <c r="F1082" s="124" t="s">
        <v>2078</v>
      </c>
      <c r="G1082" s="125" t="s">
        <v>156</v>
      </c>
      <c r="H1082" s="126">
        <v>5</v>
      </c>
      <c r="I1082" s="127">
        <v>68.5</v>
      </c>
      <c r="J1082" s="127">
        <f>ROUND(I1082*H1082,2)</f>
        <v>342.5</v>
      </c>
      <c r="K1082" s="124" t="s">
        <v>130</v>
      </c>
      <c r="L1082" s="27"/>
      <c r="M1082" s="128" t="s">
        <v>3</v>
      </c>
      <c r="N1082" s="129" t="s">
        <v>36</v>
      </c>
      <c r="O1082" s="130">
        <v>0.15</v>
      </c>
      <c r="P1082" s="130">
        <f>O1082*H1082</f>
        <v>0.75</v>
      </c>
      <c r="Q1082" s="130">
        <v>1.0000000000000001E-5</v>
      </c>
      <c r="R1082" s="130">
        <f>Q1082*H1082</f>
        <v>5.0000000000000002E-5</v>
      </c>
      <c r="S1082" s="130">
        <v>0</v>
      </c>
      <c r="T1082" s="131">
        <f>S1082*H1082</f>
        <v>0</v>
      </c>
      <c r="AR1082" s="132" t="s">
        <v>131</v>
      </c>
      <c r="AT1082" s="132" t="s">
        <v>126</v>
      </c>
      <c r="AU1082" s="132" t="s">
        <v>74</v>
      </c>
      <c r="AY1082" s="15" t="s">
        <v>124</v>
      </c>
      <c r="BE1082" s="133">
        <f>IF(N1082="základní",J1082,0)</f>
        <v>342.5</v>
      </c>
      <c r="BF1082" s="133">
        <f>IF(N1082="snížená",J1082,0)</f>
        <v>0</v>
      </c>
      <c r="BG1082" s="133">
        <f>IF(N1082="zákl. přenesená",J1082,0)</f>
        <v>0</v>
      </c>
      <c r="BH1082" s="133">
        <f>IF(N1082="sníž. přenesená",J1082,0)</f>
        <v>0</v>
      </c>
      <c r="BI1082" s="133">
        <f>IF(N1082="nulová",J1082,0)</f>
        <v>0</v>
      </c>
      <c r="BJ1082" s="15" t="s">
        <v>72</v>
      </c>
      <c r="BK1082" s="133">
        <f>ROUND(I1082*H1082,2)</f>
        <v>342.5</v>
      </c>
      <c r="BL1082" s="15" t="s">
        <v>131</v>
      </c>
      <c r="BM1082" s="132" t="s">
        <v>2079</v>
      </c>
    </row>
    <row r="1083" spans="2:65" s="1" customFormat="1" ht="19.5">
      <c r="B1083" s="27"/>
      <c r="D1083" s="134" t="s">
        <v>133</v>
      </c>
      <c r="F1083" s="135" t="s">
        <v>2080</v>
      </c>
      <c r="L1083" s="27"/>
      <c r="M1083" s="136"/>
      <c r="T1083" s="47"/>
      <c r="AT1083" s="15" t="s">
        <v>133</v>
      </c>
      <c r="AU1083" s="15" t="s">
        <v>74</v>
      </c>
    </row>
    <row r="1084" spans="2:65" s="1" customFormat="1">
      <c r="B1084" s="27"/>
      <c r="D1084" s="137" t="s">
        <v>135</v>
      </c>
      <c r="F1084" s="138" t="s">
        <v>2081</v>
      </c>
      <c r="L1084" s="27"/>
      <c r="M1084" s="136"/>
      <c r="T1084" s="47"/>
      <c r="AT1084" s="15" t="s">
        <v>135</v>
      </c>
      <c r="AU1084" s="15" t="s">
        <v>74</v>
      </c>
    </row>
    <row r="1085" spans="2:65" s="1" customFormat="1" ht="24.2" customHeight="1">
      <c r="B1085" s="121"/>
      <c r="C1085" s="122" t="s">
        <v>2082</v>
      </c>
      <c r="D1085" s="122" t="s">
        <v>126</v>
      </c>
      <c r="E1085" s="123" t="s">
        <v>2083</v>
      </c>
      <c r="F1085" s="124" t="s">
        <v>2084</v>
      </c>
      <c r="G1085" s="125" t="s">
        <v>156</v>
      </c>
      <c r="H1085" s="126">
        <v>5</v>
      </c>
      <c r="I1085" s="127">
        <v>66.2</v>
      </c>
      <c r="J1085" s="127">
        <f>ROUND(I1085*H1085,2)</f>
        <v>331</v>
      </c>
      <c r="K1085" s="124" t="s">
        <v>130</v>
      </c>
      <c r="L1085" s="27"/>
      <c r="M1085" s="128" t="s">
        <v>3</v>
      </c>
      <c r="N1085" s="129" t="s">
        <v>36</v>
      </c>
      <c r="O1085" s="130">
        <v>0.15</v>
      </c>
      <c r="P1085" s="130">
        <f>O1085*H1085</f>
        <v>0.75</v>
      </c>
      <c r="Q1085" s="130">
        <v>1.0000000000000001E-5</v>
      </c>
      <c r="R1085" s="130">
        <f>Q1085*H1085</f>
        <v>5.0000000000000002E-5</v>
      </c>
      <c r="S1085" s="130">
        <v>0</v>
      </c>
      <c r="T1085" s="131">
        <f>S1085*H1085</f>
        <v>0</v>
      </c>
      <c r="AR1085" s="132" t="s">
        <v>131</v>
      </c>
      <c r="AT1085" s="132" t="s">
        <v>126</v>
      </c>
      <c r="AU1085" s="132" t="s">
        <v>74</v>
      </c>
      <c r="AY1085" s="15" t="s">
        <v>124</v>
      </c>
      <c r="BE1085" s="133">
        <f>IF(N1085="základní",J1085,0)</f>
        <v>331</v>
      </c>
      <c r="BF1085" s="133">
        <f>IF(N1085="snížená",J1085,0)</f>
        <v>0</v>
      </c>
      <c r="BG1085" s="133">
        <f>IF(N1085="zákl. přenesená",J1085,0)</f>
        <v>0</v>
      </c>
      <c r="BH1085" s="133">
        <f>IF(N1085="sníž. přenesená",J1085,0)</f>
        <v>0</v>
      </c>
      <c r="BI1085" s="133">
        <f>IF(N1085="nulová",J1085,0)</f>
        <v>0</v>
      </c>
      <c r="BJ1085" s="15" t="s">
        <v>72</v>
      </c>
      <c r="BK1085" s="133">
        <f>ROUND(I1085*H1085,2)</f>
        <v>331</v>
      </c>
      <c r="BL1085" s="15" t="s">
        <v>131</v>
      </c>
      <c r="BM1085" s="132" t="s">
        <v>2085</v>
      </c>
    </row>
    <row r="1086" spans="2:65" s="1" customFormat="1" ht="19.5">
      <c r="B1086" s="27"/>
      <c r="D1086" s="134" t="s">
        <v>133</v>
      </c>
      <c r="F1086" s="135" t="s">
        <v>2086</v>
      </c>
      <c r="L1086" s="27"/>
      <c r="M1086" s="136"/>
      <c r="T1086" s="47"/>
      <c r="AT1086" s="15" t="s">
        <v>133</v>
      </c>
      <c r="AU1086" s="15" t="s">
        <v>74</v>
      </c>
    </row>
    <row r="1087" spans="2:65" s="1" customFormat="1">
      <c r="B1087" s="27"/>
      <c r="D1087" s="137" t="s">
        <v>135</v>
      </c>
      <c r="F1087" s="138" t="s">
        <v>2087</v>
      </c>
      <c r="L1087" s="27"/>
      <c r="M1087" s="136"/>
      <c r="T1087" s="47"/>
      <c r="AT1087" s="15" t="s">
        <v>135</v>
      </c>
      <c r="AU1087" s="15" t="s">
        <v>74</v>
      </c>
    </row>
    <row r="1088" spans="2:65" s="1" customFormat="1" ht="24.2" customHeight="1">
      <c r="B1088" s="121"/>
      <c r="C1088" s="139" t="s">
        <v>2088</v>
      </c>
      <c r="D1088" s="139" t="s">
        <v>343</v>
      </c>
      <c r="E1088" s="140" t="s">
        <v>2089</v>
      </c>
      <c r="F1088" s="141" t="s">
        <v>2090</v>
      </c>
      <c r="G1088" s="142" t="s">
        <v>156</v>
      </c>
      <c r="H1088" s="143">
        <v>5</v>
      </c>
      <c r="I1088" s="144">
        <v>39.299999999999997</v>
      </c>
      <c r="J1088" s="144">
        <f>ROUND(I1088*H1088,2)</f>
        <v>196.5</v>
      </c>
      <c r="K1088" s="141" t="s">
        <v>130</v>
      </c>
      <c r="L1088" s="145"/>
      <c r="M1088" s="146" t="s">
        <v>3</v>
      </c>
      <c r="N1088" s="147" t="s">
        <v>36</v>
      </c>
      <c r="O1088" s="130">
        <v>0</v>
      </c>
      <c r="P1088" s="130">
        <f>O1088*H1088</f>
        <v>0</v>
      </c>
      <c r="Q1088" s="130">
        <v>0</v>
      </c>
      <c r="R1088" s="130">
        <f>Q1088*H1088</f>
        <v>0</v>
      </c>
      <c r="S1088" s="130">
        <v>0</v>
      </c>
      <c r="T1088" s="131">
        <f>S1088*H1088</f>
        <v>0</v>
      </c>
      <c r="AR1088" s="132" t="s">
        <v>172</v>
      </c>
      <c r="AT1088" s="132" t="s">
        <v>343</v>
      </c>
      <c r="AU1088" s="132" t="s">
        <v>74</v>
      </c>
      <c r="AY1088" s="15" t="s">
        <v>124</v>
      </c>
      <c r="BE1088" s="133">
        <f>IF(N1088="základní",J1088,0)</f>
        <v>196.5</v>
      </c>
      <c r="BF1088" s="133">
        <f>IF(N1088="snížená",J1088,0)</f>
        <v>0</v>
      </c>
      <c r="BG1088" s="133">
        <f>IF(N1088="zákl. přenesená",J1088,0)</f>
        <v>0</v>
      </c>
      <c r="BH1088" s="133">
        <f>IF(N1088="sníž. přenesená",J1088,0)</f>
        <v>0</v>
      </c>
      <c r="BI1088" s="133">
        <f>IF(N1088="nulová",J1088,0)</f>
        <v>0</v>
      </c>
      <c r="BJ1088" s="15" t="s">
        <v>72</v>
      </c>
      <c r="BK1088" s="133">
        <f>ROUND(I1088*H1088,2)</f>
        <v>196.5</v>
      </c>
      <c r="BL1088" s="15" t="s">
        <v>131</v>
      </c>
      <c r="BM1088" s="132" t="s">
        <v>2091</v>
      </c>
    </row>
    <row r="1089" spans="2:65" s="1" customFormat="1">
      <c r="B1089" s="27"/>
      <c r="D1089" s="134" t="s">
        <v>133</v>
      </c>
      <c r="F1089" s="135" t="s">
        <v>2090</v>
      </c>
      <c r="L1089" s="27"/>
      <c r="M1089" s="136"/>
      <c r="T1089" s="47"/>
      <c r="AT1089" s="15" t="s">
        <v>133</v>
      </c>
      <c r="AU1089" s="15" t="s">
        <v>74</v>
      </c>
    </row>
    <row r="1090" spans="2:65" s="1" customFormat="1" ht="24.2" customHeight="1">
      <c r="B1090" s="121"/>
      <c r="C1090" s="139" t="s">
        <v>2092</v>
      </c>
      <c r="D1090" s="139" t="s">
        <v>343</v>
      </c>
      <c r="E1090" s="140" t="s">
        <v>2093</v>
      </c>
      <c r="F1090" s="141" t="s">
        <v>2094</v>
      </c>
      <c r="G1090" s="142" t="s">
        <v>156</v>
      </c>
      <c r="H1090" s="143">
        <v>5</v>
      </c>
      <c r="I1090" s="144">
        <v>333</v>
      </c>
      <c r="J1090" s="144">
        <f>ROUND(I1090*H1090,2)</f>
        <v>1665</v>
      </c>
      <c r="K1090" s="141" t="s">
        <v>130</v>
      </c>
      <c r="L1090" s="145"/>
      <c r="M1090" s="146" t="s">
        <v>3</v>
      </c>
      <c r="N1090" s="147" t="s">
        <v>36</v>
      </c>
      <c r="O1090" s="130">
        <v>0</v>
      </c>
      <c r="P1090" s="130">
        <f>O1090*H1090</f>
        <v>0</v>
      </c>
      <c r="Q1090" s="130">
        <v>0</v>
      </c>
      <c r="R1090" s="130">
        <f>Q1090*H1090</f>
        <v>0</v>
      </c>
      <c r="S1090" s="130">
        <v>0</v>
      </c>
      <c r="T1090" s="131">
        <f>S1090*H1090</f>
        <v>0</v>
      </c>
      <c r="AR1090" s="132" t="s">
        <v>172</v>
      </c>
      <c r="AT1090" s="132" t="s">
        <v>343</v>
      </c>
      <c r="AU1090" s="132" t="s">
        <v>74</v>
      </c>
      <c r="AY1090" s="15" t="s">
        <v>124</v>
      </c>
      <c r="BE1090" s="133">
        <f>IF(N1090="základní",J1090,0)</f>
        <v>1665</v>
      </c>
      <c r="BF1090" s="133">
        <f>IF(N1090="snížená",J1090,0)</f>
        <v>0</v>
      </c>
      <c r="BG1090" s="133">
        <f>IF(N1090="zákl. přenesená",J1090,0)</f>
        <v>0</v>
      </c>
      <c r="BH1090" s="133">
        <f>IF(N1090="sníž. přenesená",J1090,0)</f>
        <v>0</v>
      </c>
      <c r="BI1090" s="133">
        <f>IF(N1090="nulová",J1090,0)</f>
        <v>0</v>
      </c>
      <c r="BJ1090" s="15" t="s">
        <v>72</v>
      </c>
      <c r="BK1090" s="133">
        <f>ROUND(I1090*H1090,2)</f>
        <v>1665</v>
      </c>
      <c r="BL1090" s="15" t="s">
        <v>131</v>
      </c>
      <c r="BM1090" s="132" t="s">
        <v>2095</v>
      </c>
    </row>
    <row r="1091" spans="2:65" s="1" customFormat="1" ht="19.5">
      <c r="B1091" s="27"/>
      <c r="D1091" s="134" t="s">
        <v>133</v>
      </c>
      <c r="F1091" s="135" t="s">
        <v>2094</v>
      </c>
      <c r="L1091" s="27"/>
      <c r="M1091" s="136"/>
      <c r="T1091" s="47"/>
      <c r="AT1091" s="15" t="s">
        <v>133</v>
      </c>
      <c r="AU1091" s="15" t="s">
        <v>74</v>
      </c>
    </row>
    <row r="1092" spans="2:65" s="1" customFormat="1" ht="16.5" customHeight="1">
      <c r="B1092" s="121"/>
      <c r="C1092" s="122" t="s">
        <v>2096</v>
      </c>
      <c r="D1092" s="122" t="s">
        <v>126</v>
      </c>
      <c r="E1092" s="123" t="s">
        <v>2097</v>
      </c>
      <c r="F1092" s="124" t="s">
        <v>2098</v>
      </c>
      <c r="G1092" s="125" t="s">
        <v>240</v>
      </c>
      <c r="H1092" s="126">
        <v>5</v>
      </c>
      <c r="I1092" s="127">
        <v>3650</v>
      </c>
      <c r="J1092" s="127">
        <f>ROUND(I1092*H1092,2)</f>
        <v>18250</v>
      </c>
      <c r="K1092" s="124" t="s">
        <v>130</v>
      </c>
      <c r="L1092" s="27"/>
      <c r="M1092" s="128" t="s">
        <v>3</v>
      </c>
      <c r="N1092" s="129" t="s">
        <v>36</v>
      </c>
      <c r="O1092" s="130">
        <v>5.2359999999999998</v>
      </c>
      <c r="P1092" s="130">
        <f>O1092*H1092</f>
        <v>26.18</v>
      </c>
      <c r="Q1092" s="130">
        <v>0.12</v>
      </c>
      <c r="R1092" s="130">
        <f>Q1092*H1092</f>
        <v>0.6</v>
      </c>
      <c r="S1092" s="130">
        <v>2.2000000000000002</v>
      </c>
      <c r="T1092" s="131">
        <f>S1092*H1092</f>
        <v>11</v>
      </c>
      <c r="AR1092" s="132" t="s">
        <v>131</v>
      </c>
      <c r="AT1092" s="132" t="s">
        <v>126</v>
      </c>
      <c r="AU1092" s="132" t="s">
        <v>74</v>
      </c>
      <c r="AY1092" s="15" t="s">
        <v>124</v>
      </c>
      <c r="BE1092" s="133">
        <f>IF(N1092="základní",J1092,0)</f>
        <v>18250</v>
      </c>
      <c r="BF1092" s="133">
        <f>IF(N1092="snížená",J1092,0)</f>
        <v>0</v>
      </c>
      <c r="BG1092" s="133">
        <f>IF(N1092="zákl. přenesená",J1092,0)</f>
        <v>0</v>
      </c>
      <c r="BH1092" s="133">
        <f>IF(N1092="sníž. přenesená",J1092,0)</f>
        <v>0</v>
      </c>
      <c r="BI1092" s="133">
        <f>IF(N1092="nulová",J1092,0)</f>
        <v>0</v>
      </c>
      <c r="BJ1092" s="15" t="s">
        <v>72</v>
      </c>
      <c r="BK1092" s="133">
        <f>ROUND(I1092*H1092,2)</f>
        <v>18250</v>
      </c>
      <c r="BL1092" s="15" t="s">
        <v>131</v>
      </c>
      <c r="BM1092" s="132" t="s">
        <v>2099</v>
      </c>
    </row>
    <row r="1093" spans="2:65" s="1" customFormat="1">
      <c r="B1093" s="27"/>
      <c r="D1093" s="134" t="s">
        <v>133</v>
      </c>
      <c r="F1093" s="135" t="s">
        <v>2100</v>
      </c>
      <c r="L1093" s="27"/>
      <c r="M1093" s="136"/>
      <c r="T1093" s="47"/>
      <c r="AT1093" s="15" t="s">
        <v>133</v>
      </c>
      <c r="AU1093" s="15" t="s">
        <v>74</v>
      </c>
    </row>
    <row r="1094" spans="2:65" s="1" customFormat="1">
      <c r="B1094" s="27"/>
      <c r="D1094" s="137" t="s">
        <v>135</v>
      </c>
      <c r="F1094" s="138" t="s">
        <v>2101</v>
      </c>
      <c r="L1094" s="27"/>
      <c r="M1094" s="136"/>
      <c r="T1094" s="47"/>
      <c r="AT1094" s="15" t="s">
        <v>135</v>
      </c>
      <c r="AU1094" s="15" t="s">
        <v>74</v>
      </c>
    </row>
    <row r="1095" spans="2:65" s="1" customFormat="1" ht="16.5" customHeight="1">
      <c r="B1095" s="121"/>
      <c r="C1095" s="122" t="s">
        <v>2102</v>
      </c>
      <c r="D1095" s="122" t="s">
        <v>126</v>
      </c>
      <c r="E1095" s="123" t="s">
        <v>2103</v>
      </c>
      <c r="F1095" s="124" t="s">
        <v>2104</v>
      </c>
      <c r="G1095" s="125" t="s">
        <v>240</v>
      </c>
      <c r="H1095" s="126">
        <v>10</v>
      </c>
      <c r="I1095" s="127">
        <v>9610</v>
      </c>
      <c r="J1095" s="127">
        <f>ROUND(I1095*H1095,2)</f>
        <v>96100</v>
      </c>
      <c r="K1095" s="124" t="s">
        <v>130</v>
      </c>
      <c r="L1095" s="27"/>
      <c r="M1095" s="128" t="s">
        <v>3</v>
      </c>
      <c r="N1095" s="129" t="s">
        <v>36</v>
      </c>
      <c r="O1095" s="130">
        <v>16.373999999999999</v>
      </c>
      <c r="P1095" s="130">
        <f>O1095*H1095</f>
        <v>163.73999999999998</v>
      </c>
      <c r="Q1095" s="130">
        <v>0.12171</v>
      </c>
      <c r="R1095" s="130">
        <f>Q1095*H1095</f>
        <v>1.2171000000000001</v>
      </c>
      <c r="S1095" s="130">
        <v>2.4</v>
      </c>
      <c r="T1095" s="131">
        <f>S1095*H1095</f>
        <v>24</v>
      </c>
      <c r="AR1095" s="132" t="s">
        <v>131</v>
      </c>
      <c r="AT1095" s="132" t="s">
        <v>126</v>
      </c>
      <c r="AU1095" s="132" t="s">
        <v>74</v>
      </c>
      <c r="AY1095" s="15" t="s">
        <v>124</v>
      </c>
      <c r="BE1095" s="133">
        <f>IF(N1095="základní",J1095,0)</f>
        <v>96100</v>
      </c>
      <c r="BF1095" s="133">
        <f>IF(N1095="snížená",J1095,0)</f>
        <v>0</v>
      </c>
      <c r="BG1095" s="133">
        <f>IF(N1095="zákl. přenesená",J1095,0)</f>
        <v>0</v>
      </c>
      <c r="BH1095" s="133">
        <f>IF(N1095="sníž. přenesená",J1095,0)</f>
        <v>0</v>
      </c>
      <c r="BI1095" s="133">
        <f>IF(N1095="nulová",J1095,0)</f>
        <v>0</v>
      </c>
      <c r="BJ1095" s="15" t="s">
        <v>72</v>
      </c>
      <c r="BK1095" s="133">
        <f>ROUND(I1095*H1095,2)</f>
        <v>96100</v>
      </c>
      <c r="BL1095" s="15" t="s">
        <v>131</v>
      </c>
      <c r="BM1095" s="132" t="s">
        <v>2105</v>
      </c>
    </row>
    <row r="1096" spans="2:65" s="1" customFormat="1">
      <c r="B1096" s="27"/>
      <c r="D1096" s="134" t="s">
        <v>133</v>
      </c>
      <c r="F1096" s="135" t="s">
        <v>2106</v>
      </c>
      <c r="L1096" s="27"/>
      <c r="M1096" s="136"/>
      <c r="T1096" s="47"/>
      <c r="AT1096" s="15" t="s">
        <v>133</v>
      </c>
      <c r="AU1096" s="15" t="s">
        <v>74</v>
      </c>
    </row>
    <row r="1097" spans="2:65" s="1" customFormat="1">
      <c r="B1097" s="27"/>
      <c r="D1097" s="137" t="s">
        <v>135</v>
      </c>
      <c r="F1097" s="138" t="s">
        <v>2107</v>
      </c>
      <c r="L1097" s="27"/>
      <c r="M1097" s="136"/>
      <c r="T1097" s="47"/>
      <c r="AT1097" s="15" t="s">
        <v>135</v>
      </c>
      <c r="AU1097" s="15" t="s">
        <v>74</v>
      </c>
    </row>
    <row r="1098" spans="2:65" s="1" customFormat="1" ht="16.5" customHeight="1">
      <c r="B1098" s="121"/>
      <c r="C1098" s="122" t="s">
        <v>2108</v>
      </c>
      <c r="D1098" s="122" t="s">
        <v>126</v>
      </c>
      <c r="E1098" s="123" t="s">
        <v>2109</v>
      </c>
      <c r="F1098" s="124" t="s">
        <v>2110</v>
      </c>
      <c r="G1098" s="125" t="s">
        <v>240</v>
      </c>
      <c r="H1098" s="126">
        <v>5</v>
      </c>
      <c r="I1098" s="127">
        <v>2070</v>
      </c>
      <c r="J1098" s="127">
        <f>ROUND(I1098*H1098,2)</f>
        <v>10350</v>
      </c>
      <c r="K1098" s="124" t="s">
        <v>130</v>
      </c>
      <c r="L1098" s="27"/>
      <c r="M1098" s="128" t="s">
        <v>3</v>
      </c>
      <c r="N1098" s="129" t="s">
        <v>36</v>
      </c>
      <c r="O1098" s="130">
        <v>2.976</v>
      </c>
      <c r="P1098" s="130">
        <f>O1098*H1098</f>
        <v>14.879999999999999</v>
      </c>
      <c r="Q1098" s="130">
        <v>0.12</v>
      </c>
      <c r="R1098" s="130">
        <f>Q1098*H1098</f>
        <v>0.6</v>
      </c>
      <c r="S1098" s="130">
        <v>2.4900000000000002</v>
      </c>
      <c r="T1098" s="131">
        <f>S1098*H1098</f>
        <v>12.450000000000001</v>
      </c>
      <c r="AR1098" s="132" t="s">
        <v>131</v>
      </c>
      <c r="AT1098" s="132" t="s">
        <v>126</v>
      </c>
      <c r="AU1098" s="132" t="s">
        <v>74</v>
      </c>
      <c r="AY1098" s="15" t="s">
        <v>124</v>
      </c>
      <c r="BE1098" s="133">
        <f>IF(N1098="základní",J1098,0)</f>
        <v>10350</v>
      </c>
      <c r="BF1098" s="133">
        <f>IF(N1098="snížená",J1098,0)</f>
        <v>0</v>
      </c>
      <c r="BG1098" s="133">
        <f>IF(N1098="zákl. přenesená",J1098,0)</f>
        <v>0</v>
      </c>
      <c r="BH1098" s="133">
        <f>IF(N1098="sníž. přenesená",J1098,0)</f>
        <v>0</v>
      </c>
      <c r="BI1098" s="133">
        <f>IF(N1098="nulová",J1098,0)</f>
        <v>0</v>
      </c>
      <c r="BJ1098" s="15" t="s">
        <v>72</v>
      </c>
      <c r="BK1098" s="133">
        <f>ROUND(I1098*H1098,2)</f>
        <v>10350</v>
      </c>
      <c r="BL1098" s="15" t="s">
        <v>131</v>
      </c>
      <c r="BM1098" s="132" t="s">
        <v>2111</v>
      </c>
    </row>
    <row r="1099" spans="2:65" s="1" customFormat="1">
      <c r="B1099" s="27"/>
      <c r="D1099" s="134" t="s">
        <v>133</v>
      </c>
      <c r="F1099" s="135" t="s">
        <v>2112</v>
      </c>
      <c r="L1099" s="27"/>
      <c r="M1099" s="136"/>
      <c r="T1099" s="47"/>
      <c r="AT1099" s="15" t="s">
        <v>133</v>
      </c>
      <c r="AU1099" s="15" t="s">
        <v>74</v>
      </c>
    </row>
    <row r="1100" spans="2:65" s="1" customFormat="1">
      <c r="B1100" s="27"/>
      <c r="D1100" s="137" t="s">
        <v>135</v>
      </c>
      <c r="F1100" s="138" t="s">
        <v>2113</v>
      </c>
      <c r="L1100" s="27"/>
      <c r="M1100" s="136"/>
      <c r="T1100" s="47"/>
      <c r="AT1100" s="15" t="s">
        <v>135</v>
      </c>
      <c r="AU1100" s="15" t="s">
        <v>74</v>
      </c>
    </row>
    <row r="1101" spans="2:65" s="1" customFormat="1" ht="24.2" customHeight="1">
      <c r="B1101" s="121"/>
      <c r="C1101" s="122" t="s">
        <v>2114</v>
      </c>
      <c r="D1101" s="122" t="s">
        <v>126</v>
      </c>
      <c r="E1101" s="123" t="s">
        <v>2115</v>
      </c>
      <c r="F1101" s="124" t="s">
        <v>2116</v>
      </c>
      <c r="G1101" s="125" t="s">
        <v>240</v>
      </c>
      <c r="H1101" s="126">
        <v>1</v>
      </c>
      <c r="I1101" s="127">
        <v>5990</v>
      </c>
      <c r="J1101" s="127">
        <f>ROUND(I1101*H1101,2)</f>
        <v>5990</v>
      </c>
      <c r="K1101" s="124" t="s">
        <v>130</v>
      </c>
      <c r="L1101" s="27"/>
      <c r="M1101" s="128" t="s">
        <v>3</v>
      </c>
      <c r="N1101" s="129" t="s">
        <v>36</v>
      </c>
      <c r="O1101" s="130">
        <v>9.6170000000000009</v>
      </c>
      <c r="P1101" s="130">
        <f>O1101*H1101</f>
        <v>9.6170000000000009</v>
      </c>
      <c r="Q1101" s="130">
        <v>0</v>
      </c>
      <c r="R1101" s="130">
        <f>Q1101*H1101</f>
        <v>0</v>
      </c>
      <c r="S1101" s="130">
        <v>2.2000000000000002</v>
      </c>
      <c r="T1101" s="131">
        <f>S1101*H1101</f>
        <v>2.2000000000000002</v>
      </c>
      <c r="AR1101" s="132" t="s">
        <v>131</v>
      </c>
      <c r="AT1101" s="132" t="s">
        <v>126</v>
      </c>
      <c r="AU1101" s="132" t="s">
        <v>74</v>
      </c>
      <c r="AY1101" s="15" t="s">
        <v>124</v>
      </c>
      <c r="BE1101" s="133">
        <f>IF(N1101="základní",J1101,0)</f>
        <v>5990</v>
      </c>
      <c r="BF1101" s="133">
        <f>IF(N1101="snížená",J1101,0)</f>
        <v>0</v>
      </c>
      <c r="BG1101" s="133">
        <f>IF(N1101="zákl. přenesená",J1101,0)</f>
        <v>0</v>
      </c>
      <c r="BH1101" s="133">
        <f>IF(N1101="sníž. přenesená",J1101,0)</f>
        <v>0</v>
      </c>
      <c r="BI1101" s="133">
        <f>IF(N1101="nulová",J1101,0)</f>
        <v>0</v>
      </c>
      <c r="BJ1101" s="15" t="s">
        <v>72</v>
      </c>
      <c r="BK1101" s="133">
        <f>ROUND(I1101*H1101,2)</f>
        <v>5990</v>
      </c>
      <c r="BL1101" s="15" t="s">
        <v>131</v>
      </c>
      <c r="BM1101" s="132" t="s">
        <v>2117</v>
      </c>
    </row>
    <row r="1102" spans="2:65" s="1" customFormat="1">
      <c r="B1102" s="27"/>
      <c r="D1102" s="134" t="s">
        <v>133</v>
      </c>
      <c r="F1102" s="135" t="s">
        <v>2118</v>
      </c>
      <c r="L1102" s="27"/>
      <c r="M1102" s="136"/>
      <c r="T1102" s="47"/>
      <c r="AT1102" s="15" t="s">
        <v>133</v>
      </c>
      <c r="AU1102" s="15" t="s">
        <v>74</v>
      </c>
    </row>
    <row r="1103" spans="2:65" s="1" customFormat="1">
      <c r="B1103" s="27"/>
      <c r="D1103" s="137" t="s">
        <v>135</v>
      </c>
      <c r="F1103" s="138" t="s">
        <v>2119</v>
      </c>
      <c r="L1103" s="27"/>
      <c r="M1103" s="136"/>
      <c r="T1103" s="47"/>
      <c r="AT1103" s="15" t="s">
        <v>135</v>
      </c>
      <c r="AU1103" s="15" t="s">
        <v>74</v>
      </c>
    </row>
    <row r="1104" spans="2:65" s="1" customFormat="1" ht="24.2" customHeight="1">
      <c r="B1104" s="121"/>
      <c r="C1104" s="122" t="s">
        <v>2120</v>
      </c>
      <c r="D1104" s="122" t="s">
        <v>126</v>
      </c>
      <c r="E1104" s="123" t="s">
        <v>2121</v>
      </c>
      <c r="F1104" s="124" t="s">
        <v>2122</v>
      </c>
      <c r="G1104" s="125" t="s">
        <v>240</v>
      </c>
      <c r="H1104" s="126">
        <v>2</v>
      </c>
      <c r="I1104" s="127">
        <v>3100</v>
      </c>
      <c r="J1104" s="127">
        <f>ROUND(I1104*H1104,2)</f>
        <v>6200</v>
      </c>
      <c r="K1104" s="124" t="s">
        <v>130</v>
      </c>
      <c r="L1104" s="27"/>
      <c r="M1104" s="128" t="s">
        <v>3</v>
      </c>
      <c r="N1104" s="129" t="s">
        <v>36</v>
      </c>
      <c r="O1104" s="130">
        <v>4.9960000000000004</v>
      </c>
      <c r="P1104" s="130">
        <f>O1104*H1104</f>
        <v>9.9920000000000009</v>
      </c>
      <c r="Q1104" s="130">
        <v>0</v>
      </c>
      <c r="R1104" s="130">
        <f>Q1104*H1104</f>
        <v>0</v>
      </c>
      <c r="S1104" s="130">
        <v>2.2000000000000002</v>
      </c>
      <c r="T1104" s="131">
        <f>S1104*H1104</f>
        <v>4.4000000000000004</v>
      </c>
      <c r="AR1104" s="132" t="s">
        <v>131</v>
      </c>
      <c r="AT1104" s="132" t="s">
        <v>126</v>
      </c>
      <c r="AU1104" s="132" t="s">
        <v>74</v>
      </c>
      <c r="AY1104" s="15" t="s">
        <v>124</v>
      </c>
      <c r="BE1104" s="133">
        <f>IF(N1104="základní",J1104,0)</f>
        <v>6200</v>
      </c>
      <c r="BF1104" s="133">
        <f>IF(N1104="snížená",J1104,0)</f>
        <v>0</v>
      </c>
      <c r="BG1104" s="133">
        <f>IF(N1104="zákl. přenesená",J1104,0)</f>
        <v>0</v>
      </c>
      <c r="BH1104" s="133">
        <f>IF(N1104="sníž. přenesená",J1104,0)</f>
        <v>0</v>
      </c>
      <c r="BI1104" s="133">
        <f>IF(N1104="nulová",J1104,0)</f>
        <v>0</v>
      </c>
      <c r="BJ1104" s="15" t="s">
        <v>72</v>
      </c>
      <c r="BK1104" s="133">
        <f>ROUND(I1104*H1104,2)</f>
        <v>6200</v>
      </c>
      <c r="BL1104" s="15" t="s">
        <v>131</v>
      </c>
      <c r="BM1104" s="132" t="s">
        <v>2123</v>
      </c>
    </row>
    <row r="1105" spans="2:65" s="1" customFormat="1">
      <c r="B1105" s="27"/>
      <c r="D1105" s="134" t="s">
        <v>133</v>
      </c>
      <c r="F1105" s="135" t="s">
        <v>2124</v>
      </c>
      <c r="L1105" s="27"/>
      <c r="M1105" s="136"/>
      <c r="T1105" s="47"/>
      <c r="AT1105" s="15" t="s">
        <v>133</v>
      </c>
      <c r="AU1105" s="15" t="s">
        <v>74</v>
      </c>
    </row>
    <row r="1106" spans="2:65" s="1" customFormat="1">
      <c r="B1106" s="27"/>
      <c r="D1106" s="137" t="s">
        <v>135</v>
      </c>
      <c r="F1106" s="138" t="s">
        <v>2125</v>
      </c>
      <c r="L1106" s="27"/>
      <c r="M1106" s="136"/>
      <c r="T1106" s="47"/>
      <c r="AT1106" s="15" t="s">
        <v>135</v>
      </c>
      <c r="AU1106" s="15" t="s">
        <v>74</v>
      </c>
    </row>
    <row r="1107" spans="2:65" s="1" customFormat="1" ht="16.5" customHeight="1">
      <c r="B1107" s="121"/>
      <c r="C1107" s="122" t="s">
        <v>2126</v>
      </c>
      <c r="D1107" s="122" t="s">
        <v>126</v>
      </c>
      <c r="E1107" s="123" t="s">
        <v>2127</v>
      </c>
      <c r="F1107" s="124" t="s">
        <v>2128</v>
      </c>
      <c r="G1107" s="125" t="s">
        <v>240</v>
      </c>
      <c r="H1107" s="126">
        <v>2</v>
      </c>
      <c r="I1107" s="127">
        <v>9610</v>
      </c>
      <c r="J1107" s="127">
        <f>ROUND(I1107*H1107,2)</f>
        <v>19220</v>
      </c>
      <c r="K1107" s="124" t="s">
        <v>130</v>
      </c>
      <c r="L1107" s="27"/>
      <c r="M1107" s="128" t="s">
        <v>3</v>
      </c>
      <c r="N1107" s="129" t="s">
        <v>36</v>
      </c>
      <c r="O1107" s="130">
        <v>16.373999999999999</v>
      </c>
      <c r="P1107" s="130">
        <f>O1107*H1107</f>
        <v>32.747999999999998</v>
      </c>
      <c r="Q1107" s="130">
        <v>0.12171</v>
      </c>
      <c r="R1107" s="130">
        <f>Q1107*H1107</f>
        <v>0.24342</v>
      </c>
      <c r="S1107" s="130">
        <v>2.4</v>
      </c>
      <c r="T1107" s="131">
        <f>S1107*H1107</f>
        <v>4.8</v>
      </c>
      <c r="AR1107" s="132" t="s">
        <v>131</v>
      </c>
      <c r="AT1107" s="132" t="s">
        <v>126</v>
      </c>
      <c r="AU1107" s="132" t="s">
        <v>74</v>
      </c>
      <c r="AY1107" s="15" t="s">
        <v>124</v>
      </c>
      <c r="BE1107" s="133">
        <f>IF(N1107="základní",J1107,0)</f>
        <v>19220</v>
      </c>
      <c r="BF1107" s="133">
        <f>IF(N1107="snížená",J1107,0)</f>
        <v>0</v>
      </c>
      <c r="BG1107" s="133">
        <f>IF(N1107="zákl. přenesená",J1107,0)</f>
        <v>0</v>
      </c>
      <c r="BH1107" s="133">
        <f>IF(N1107="sníž. přenesená",J1107,0)</f>
        <v>0</v>
      </c>
      <c r="BI1107" s="133">
        <f>IF(N1107="nulová",J1107,0)</f>
        <v>0</v>
      </c>
      <c r="BJ1107" s="15" t="s">
        <v>72</v>
      </c>
      <c r="BK1107" s="133">
        <f>ROUND(I1107*H1107,2)</f>
        <v>19220</v>
      </c>
      <c r="BL1107" s="15" t="s">
        <v>131</v>
      </c>
      <c r="BM1107" s="132" t="s">
        <v>2129</v>
      </c>
    </row>
    <row r="1108" spans="2:65" s="1" customFormat="1">
      <c r="B1108" s="27"/>
      <c r="D1108" s="134" t="s">
        <v>133</v>
      </c>
      <c r="F1108" s="135" t="s">
        <v>2130</v>
      </c>
      <c r="L1108" s="27"/>
      <c r="M1108" s="136"/>
      <c r="T1108" s="47"/>
      <c r="AT1108" s="15" t="s">
        <v>133</v>
      </c>
      <c r="AU1108" s="15" t="s">
        <v>74</v>
      </c>
    </row>
    <row r="1109" spans="2:65" s="1" customFormat="1">
      <c r="B1109" s="27"/>
      <c r="D1109" s="137" t="s">
        <v>135</v>
      </c>
      <c r="F1109" s="138" t="s">
        <v>2131</v>
      </c>
      <c r="L1109" s="27"/>
      <c r="M1109" s="136"/>
      <c r="T1109" s="47"/>
      <c r="AT1109" s="15" t="s">
        <v>135</v>
      </c>
      <c r="AU1109" s="15" t="s">
        <v>74</v>
      </c>
    </row>
    <row r="1110" spans="2:65" s="1" customFormat="1" ht="16.5" customHeight="1">
      <c r="B1110" s="121"/>
      <c r="C1110" s="122" t="s">
        <v>2132</v>
      </c>
      <c r="D1110" s="122" t="s">
        <v>126</v>
      </c>
      <c r="E1110" s="123" t="s">
        <v>2133</v>
      </c>
      <c r="F1110" s="124" t="s">
        <v>2134</v>
      </c>
      <c r="G1110" s="125" t="s">
        <v>240</v>
      </c>
      <c r="H1110" s="126">
        <v>5</v>
      </c>
      <c r="I1110" s="127">
        <v>2070</v>
      </c>
      <c r="J1110" s="127">
        <f>ROUND(I1110*H1110,2)</f>
        <v>10350</v>
      </c>
      <c r="K1110" s="124" t="s">
        <v>130</v>
      </c>
      <c r="L1110" s="27"/>
      <c r="M1110" s="128" t="s">
        <v>3</v>
      </c>
      <c r="N1110" s="129" t="s">
        <v>36</v>
      </c>
      <c r="O1110" s="130">
        <v>2.976</v>
      </c>
      <c r="P1110" s="130">
        <f>O1110*H1110</f>
        <v>14.879999999999999</v>
      </c>
      <c r="Q1110" s="130">
        <v>0.12</v>
      </c>
      <c r="R1110" s="130">
        <f>Q1110*H1110</f>
        <v>0.6</v>
      </c>
      <c r="S1110" s="130">
        <v>2.4900000000000002</v>
      </c>
      <c r="T1110" s="131">
        <f>S1110*H1110</f>
        <v>12.450000000000001</v>
      </c>
      <c r="AR1110" s="132" t="s">
        <v>131</v>
      </c>
      <c r="AT1110" s="132" t="s">
        <v>126</v>
      </c>
      <c r="AU1110" s="132" t="s">
        <v>74</v>
      </c>
      <c r="AY1110" s="15" t="s">
        <v>124</v>
      </c>
      <c r="BE1110" s="133">
        <f>IF(N1110="základní",J1110,0)</f>
        <v>10350</v>
      </c>
      <c r="BF1110" s="133">
        <f>IF(N1110="snížená",J1110,0)</f>
        <v>0</v>
      </c>
      <c r="BG1110" s="133">
        <f>IF(N1110="zákl. přenesená",J1110,0)</f>
        <v>0</v>
      </c>
      <c r="BH1110" s="133">
        <f>IF(N1110="sníž. přenesená",J1110,0)</f>
        <v>0</v>
      </c>
      <c r="BI1110" s="133">
        <f>IF(N1110="nulová",J1110,0)</f>
        <v>0</v>
      </c>
      <c r="BJ1110" s="15" t="s">
        <v>72</v>
      </c>
      <c r="BK1110" s="133">
        <f>ROUND(I1110*H1110,2)</f>
        <v>10350</v>
      </c>
      <c r="BL1110" s="15" t="s">
        <v>131</v>
      </c>
      <c r="BM1110" s="132" t="s">
        <v>2135</v>
      </c>
    </row>
    <row r="1111" spans="2:65" s="1" customFormat="1" ht="19.5">
      <c r="B1111" s="27"/>
      <c r="D1111" s="134" t="s">
        <v>133</v>
      </c>
      <c r="F1111" s="135" t="s">
        <v>2136</v>
      </c>
      <c r="L1111" s="27"/>
      <c r="M1111" s="136"/>
      <c r="T1111" s="47"/>
      <c r="AT1111" s="15" t="s">
        <v>133</v>
      </c>
      <c r="AU1111" s="15" t="s">
        <v>74</v>
      </c>
    </row>
    <row r="1112" spans="2:65" s="1" customFormat="1">
      <c r="B1112" s="27"/>
      <c r="D1112" s="137" t="s">
        <v>135</v>
      </c>
      <c r="F1112" s="138" t="s">
        <v>2137</v>
      </c>
      <c r="L1112" s="27"/>
      <c r="M1112" s="136"/>
      <c r="T1112" s="47"/>
      <c r="AT1112" s="15" t="s">
        <v>135</v>
      </c>
      <c r="AU1112" s="15" t="s">
        <v>74</v>
      </c>
    </row>
    <row r="1113" spans="2:65" s="1" customFormat="1" ht="21.75" customHeight="1">
      <c r="B1113" s="121"/>
      <c r="C1113" s="122" t="s">
        <v>2138</v>
      </c>
      <c r="D1113" s="122" t="s">
        <v>126</v>
      </c>
      <c r="E1113" s="123" t="s">
        <v>2139</v>
      </c>
      <c r="F1113" s="124" t="s">
        <v>2140</v>
      </c>
      <c r="G1113" s="125" t="s">
        <v>240</v>
      </c>
      <c r="H1113" s="126">
        <v>1.5</v>
      </c>
      <c r="I1113" s="127">
        <v>3650</v>
      </c>
      <c r="J1113" s="127">
        <f>ROUND(I1113*H1113,2)</f>
        <v>5475</v>
      </c>
      <c r="K1113" s="124" t="s">
        <v>130</v>
      </c>
      <c r="L1113" s="27"/>
      <c r="M1113" s="128" t="s">
        <v>3</v>
      </c>
      <c r="N1113" s="129" t="s">
        <v>36</v>
      </c>
      <c r="O1113" s="130">
        <v>5.2359999999999998</v>
      </c>
      <c r="P1113" s="130">
        <f>O1113*H1113</f>
        <v>7.8539999999999992</v>
      </c>
      <c r="Q1113" s="130">
        <v>0.12</v>
      </c>
      <c r="R1113" s="130">
        <f>Q1113*H1113</f>
        <v>0.18</v>
      </c>
      <c r="S1113" s="130">
        <v>2.2000000000000002</v>
      </c>
      <c r="T1113" s="131">
        <f>S1113*H1113</f>
        <v>3.3000000000000003</v>
      </c>
      <c r="AR1113" s="132" t="s">
        <v>131</v>
      </c>
      <c r="AT1113" s="132" t="s">
        <v>126</v>
      </c>
      <c r="AU1113" s="132" t="s">
        <v>74</v>
      </c>
      <c r="AY1113" s="15" t="s">
        <v>124</v>
      </c>
      <c r="BE1113" s="133">
        <f>IF(N1113="základní",J1113,0)</f>
        <v>5475</v>
      </c>
      <c r="BF1113" s="133">
        <f>IF(N1113="snížená",J1113,0)</f>
        <v>0</v>
      </c>
      <c r="BG1113" s="133">
        <f>IF(N1113="zákl. přenesená",J1113,0)</f>
        <v>0</v>
      </c>
      <c r="BH1113" s="133">
        <f>IF(N1113="sníž. přenesená",J1113,0)</f>
        <v>0</v>
      </c>
      <c r="BI1113" s="133">
        <f>IF(N1113="nulová",J1113,0)</f>
        <v>0</v>
      </c>
      <c r="BJ1113" s="15" t="s">
        <v>72</v>
      </c>
      <c r="BK1113" s="133">
        <f>ROUND(I1113*H1113,2)</f>
        <v>5475</v>
      </c>
      <c r="BL1113" s="15" t="s">
        <v>131</v>
      </c>
      <c r="BM1113" s="132" t="s">
        <v>2141</v>
      </c>
    </row>
    <row r="1114" spans="2:65" s="1" customFormat="1">
      <c r="B1114" s="27"/>
      <c r="D1114" s="134" t="s">
        <v>133</v>
      </c>
      <c r="F1114" s="135" t="s">
        <v>2142</v>
      </c>
      <c r="L1114" s="27"/>
      <c r="M1114" s="136"/>
      <c r="T1114" s="47"/>
      <c r="AT1114" s="15" t="s">
        <v>133</v>
      </c>
      <c r="AU1114" s="15" t="s">
        <v>74</v>
      </c>
    </row>
    <row r="1115" spans="2:65" s="1" customFormat="1">
      <c r="B1115" s="27"/>
      <c r="D1115" s="137" t="s">
        <v>135</v>
      </c>
      <c r="F1115" s="138" t="s">
        <v>2143</v>
      </c>
      <c r="L1115" s="27"/>
      <c r="M1115" s="136"/>
      <c r="T1115" s="47"/>
      <c r="AT1115" s="15" t="s">
        <v>135</v>
      </c>
      <c r="AU1115" s="15" t="s">
        <v>74</v>
      </c>
    </row>
    <row r="1116" spans="2:65" s="1" customFormat="1" ht="16.5" customHeight="1">
      <c r="B1116" s="121"/>
      <c r="C1116" s="122" t="s">
        <v>2144</v>
      </c>
      <c r="D1116" s="122" t="s">
        <v>126</v>
      </c>
      <c r="E1116" s="123" t="s">
        <v>2145</v>
      </c>
      <c r="F1116" s="124" t="s">
        <v>2146</v>
      </c>
      <c r="G1116" s="125" t="s">
        <v>240</v>
      </c>
      <c r="H1116" s="126">
        <v>1.5</v>
      </c>
      <c r="I1116" s="127">
        <v>9610</v>
      </c>
      <c r="J1116" s="127">
        <f>ROUND(I1116*H1116,2)</f>
        <v>14415</v>
      </c>
      <c r="K1116" s="124" t="s">
        <v>130</v>
      </c>
      <c r="L1116" s="27"/>
      <c r="M1116" s="128" t="s">
        <v>3</v>
      </c>
      <c r="N1116" s="129" t="s">
        <v>36</v>
      </c>
      <c r="O1116" s="130">
        <v>16.373999999999999</v>
      </c>
      <c r="P1116" s="130">
        <f>O1116*H1116</f>
        <v>24.561</v>
      </c>
      <c r="Q1116" s="130">
        <v>0.12171</v>
      </c>
      <c r="R1116" s="130">
        <f>Q1116*H1116</f>
        <v>0.18256500000000001</v>
      </c>
      <c r="S1116" s="130">
        <v>2.4</v>
      </c>
      <c r="T1116" s="131">
        <f>S1116*H1116</f>
        <v>3.5999999999999996</v>
      </c>
      <c r="AR1116" s="132" t="s">
        <v>131</v>
      </c>
      <c r="AT1116" s="132" t="s">
        <v>126</v>
      </c>
      <c r="AU1116" s="132" t="s">
        <v>74</v>
      </c>
      <c r="AY1116" s="15" t="s">
        <v>124</v>
      </c>
      <c r="BE1116" s="133">
        <f>IF(N1116="základní",J1116,0)</f>
        <v>14415</v>
      </c>
      <c r="BF1116" s="133">
        <f>IF(N1116="snížená",J1116,0)</f>
        <v>0</v>
      </c>
      <c r="BG1116" s="133">
        <f>IF(N1116="zákl. přenesená",J1116,0)</f>
        <v>0</v>
      </c>
      <c r="BH1116" s="133">
        <f>IF(N1116="sníž. přenesená",J1116,0)</f>
        <v>0</v>
      </c>
      <c r="BI1116" s="133">
        <f>IF(N1116="nulová",J1116,0)</f>
        <v>0</v>
      </c>
      <c r="BJ1116" s="15" t="s">
        <v>72</v>
      </c>
      <c r="BK1116" s="133">
        <f>ROUND(I1116*H1116,2)</f>
        <v>14415</v>
      </c>
      <c r="BL1116" s="15" t="s">
        <v>131</v>
      </c>
      <c r="BM1116" s="132" t="s">
        <v>2147</v>
      </c>
    </row>
    <row r="1117" spans="2:65" s="1" customFormat="1" ht="19.5">
      <c r="B1117" s="27"/>
      <c r="D1117" s="134" t="s">
        <v>133</v>
      </c>
      <c r="F1117" s="135" t="s">
        <v>2148</v>
      </c>
      <c r="L1117" s="27"/>
      <c r="M1117" s="136"/>
      <c r="T1117" s="47"/>
      <c r="AT1117" s="15" t="s">
        <v>133</v>
      </c>
      <c r="AU1117" s="15" t="s">
        <v>74</v>
      </c>
    </row>
    <row r="1118" spans="2:65" s="1" customFormat="1">
      <c r="B1118" s="27"/>
      <c r="D1118" s="137" t="s">
        <v>135</v>
      </c>
      <c r="F1118" s="138" t="s">
        <v>2149</v>
      </c>
      <c r="L1118" s="27"/>
      <c r="M1118" s="136"/>
      <c r="T1118" s="47"/>
      <c r="AT1118" s="15" t="s">
        <v>135</v>
      </c>
      <c r="AU1118" s="15" t="s">
        <v>74</v>
      </c>
    </row>
    <row r="1119" spans="2:65" s="1" customFormat="1" ht="24.2" customHeight="1">
      <c r="B1119" s="121"/>
      <c r="C1119" s="122" t="s">
        <v>2150</v>
      </c>
      <c r="D1119" s="122" t="s">
        <v>126</v>
      </c>
      <c r="E1119" s="123" t="s">
        <v>2151</v>
      </c>
      <c r="F1119" s="124" t="s">
        <v>2152</v>
      </c>
      <c r="G1119" s="125" t="s">
        <v>557</v>
      </c>
      <c r="H1119" s="126">
        <v>1500</v>
      </c>
      <c r="I1119" s="127">
        <v>25.7</v>
      </c>
      <c r="J1119" s="127">
        <f>ROUND(I1119*H1119,2)</f>
        <v>38550</v>
      </c>
      <c r="K1119" s="124" t="s">
        <v>130</v>
      </c>
      <c r="L1119" s="27"/>
      <c r="M1119" s="128" t="s">
        <v>3</v>
      </c>
      <c r="N1119" s="129" t="s">
        <v>36</v>
      </c>
      <c r="O1119" s="130">
        <v>5.2999999999999999E-2</v>
      </c>
      <c r="P1119" s="130">
        <f>O1119*H1119</f>
        <v>79.5</v>
      </c>
      <c r="Q1119" s="130">
        <v>0</v>
      </c>
      <c r="R1119" s="130">
        <f>Q1119*H1119</f>
        <v>0</v>
      </c>
      <c r="S1119" s="130">
        <v>1E-3</v>
      </c>
      <c r="T1119" s="131">
        <f>S1119*H1119</f>
        <v>1.5</v>
      </c>
      <c r="AR1119" s="132" t="s">
        <v>131</v>
      </c>
      <c r="AT1119" s="132" t="s">
        <v>126</v>
      </c>
      <c r="AU1119" s="132" t="s">
        <v>74</v>
      </c>
      <c r="AY1119" s="15" t="s">
        <v>124</v>
      </c>
      <c r="BE1119" s="133">
        <f>IF(N1119="základní",J1119,0)</f>
        <v>38550</v>
      </c>
      <c r="BF1119" s="133">
        <f>IF(N1119="snížená",J1119,0)</f>
        <v>0</v>
      </c>
      <c r="BG1119" s="133">
        <f>IF(N1119="zákl. přenesená",J1119,0)</f>
        <v>0</v>
      </c>
      <c r="BH1119" s="133">
        <f>IF(N1119="sníž. přenesená",J1119,0)</f>
        <v>0</v>
      </c>
      <c r="BI1119" s="133">
        <f>IF(N1119="nulová",J1119,0)</f>
        <v>0</v>
      </c>
      <c r="BJ1119" s="15" t="s">
        <v>72</v>
      </c>
      <c r="BK1119" s="133">
        <f>ROUND(I1119*H1119,2)</f>
        <v>38550</v>
      </c>
      <c r="BL1119" s="15" t="s">
        <v>131</v>
      </c>
      <c r="BM1119" s="132" t="s">
        <v>2153</v>
      </c>
    </row>
    <row r="1120" spans="2:65" s="1" customFormat="1" ht="48.75">
      <c r="B1120" s="27"/>
      <c r="D1120" s="134" t="s">
        <v>133</v>
      </c>
      <c r="F1120" s="135" t="s">
        <v>2154</v>
      </c>
      <c r="L1120" s="27"/>
      <c r="M1120" s="136"/>
      <c r="T1120" s="47"/>
      <c r="AT1120" s="15" t="s">
        <v>133</v>
      </c>
      <c r="AU1120" s="15" t="s">
        <v>74</v>
      </c>
    </row>
    <row r="1121" spans="2:65" s="1" customFormat="1">
      <c r="B1121" s="27"/>
      <c r="D1121" s="137" t="s">
        <v>135</v>
      </c>
      <c r="F1121" s="138" t="s">
        <v>2155</v>
      </c>
      <c r="L1121" s="27"/>
      <c r="M1121" s="136"/>
      <c r="T1121" s="47"/>
      <c r="AT1121" s="15" t="s">
        <v>135</v>
      </c>
      <c r="AU1121" s="15" t="s">
        <v>74</v>
      </c>
    </row>
    <row r="1122" spans="2:65" s="1" customFormat="1" ht="24.2" customHeight="1">
      <c r="B1122" s="121"/>
      <c r="C1122" s="122" t="s">
        <v>2156</v>
      </c>
      <c r="D1122" s="122" t="s">
        <v>126</v>
      </c>
      <c r="E1122" s="123" t="s">
        <v>2157</v>
      </c>
      <c r="F1122" s="124" t="s">
        <v>2158</v>
      </c>
      <c r="G1122" s="125" t="s">
        <v>557</v>
      </c>
      <c r="H1122" s="126">
        <v>150</v>
      </c>
      <c r="I1122" s="127">
        <v>21.9</v>
      </c>
      <c r="J1122" s="127">
        <f>ROUND(I1122*H1122,2)</f>
        <v>3285</v>
      </c>
      <c r="K1122" s="124" t="s">
        <v>130</v>
      </c>
      <c r="L1122" s="27"/>
      <c r="M1122" s="128" t="s">
        <v>3</v>
      </c>
      <c r="N1122" s="129" t="s">
        <v>36</v>
      </c>
      <c r="O1122" s="130">
        <v>4.4999999999999998E-2</v>
      </c>
      <c r="P1122" s="130">
        <f>O1122*H1122</f>
        <v>6.75</v>
      </c>
      <c r="Q1122" s="130">
        <v>0</v>
      </c>
      <c r="R1122" s="130">
        <f>Q1122*H1122</f>
        <v>0</v>
      </c>
      <c r="S1122" s="130">
        <v>1E-3</v>
      </c>
      <c r="T1122" s="131">
        <f>S1122*H1122</f>
        <v>0.15</v>
      </c>
      <c r="AR1122" s="132" t="s">
        <v>131</v>
      </c>
      <c r="AT1122" s="132" t="s">
        <v>126</v>
      </c>
      <c r="AU1122" s="132" t="s">
        <v>74</v>
      </c>
      <c r="AY1122" s="15" t="s">
        <v>124</v>
      </c>
      <c r="BE1122" s="133">
        <f>IF(N1122="základní",J1122,0)</f>
        <v>3285</v>
      </c>
      <c r="BF1122" s="133">
        <f>IF(N1122="snížená",J1122,0)</f>
        <v>0</v>
      </c>
      <c r="BG1122" s="133">
        <f>IF(N1122="zákl. přenesená",J1122,0)</f>
        <v>0</v>
      </c>
      <c r="BH1122" s="133">
        <f>IF(N1122="sníž. přenesená",J1122,0)</f>
        <v>0</v>
      </c>
      <c r="BI1122" s="133">
        <f>IF(N1122="nulová",J1122,0)</f>
        <v>0</v>
      </c>
      <c r="BJ1122" s="15" t="s">
        <v>72</v>
      </c>
      <c r="BK1122" s="133">
        <f>ROUND(I1122*H1122,2)</f>
        <v>3285</v>
      </c>
      <c r="BL1122" s="15" t="s">
        <v>131</v>
      </c>
      <c r="BM1122" s="132" t="s">
        <v>2159</v>
      </c>
    </row>
    <row r="1123" spans="2:65" s="1" customFormat="1" ht="48.75">
      <c r="B1123" s="27"/>
      <c r="D1123" s="134" t="s">
        <v>133</v>
      </c>
      <c r="F1123" s="135" t="s">
        <v>2160</v>
      </c>
      <c r="L1123" s="27"/>
      <c r="M1123" s="136"/>
      <c r="T1123" s="47"/>
      <c r="AT1123" s="15" t="s">
        <v>133</v>
      </c>
      <c r="AU1123" s="15" t="s">
        <v>74</v>
      </c>
    </row>
    <row r="1124" spans="2:65" s="1" customFormat="1">
      <c r="B1124" s="27"/>
      <c r="D1124" s="137" t="s">
        <v>135</v>
      </c>
      <c r="F1124" s="138" t="s">
        <v>2161</v>
      </c>
      <c r="L1124" s="27"/>
      <c r="M1124" s="136"/>
      <c r="T1124" s="47"/>
      <c r="AT1124" s="15" t="s">
        <v>135</v>
      </c>
      <c r="AU1124" s="15" t="s">
        <v>74</v>
      </c>
    </row>
    <row r="1125" spans="2:65" s="1" customFormat="1" ht="24.2" customHeight="1">
      <c r="B1125" s="121"/>
      <c r="C1125" s="122" t="s">
        <v>2162</v>
      </c>
      <c r="D1125" s="122" t="s">
        <v>126</v>
      </c>
      <c r="E1125" s="123" t="s">
        <v>2163</v>
      </c>
      <c r="F1125" s="124" t="s">
        <v>2164</v>
      </c>
      <c r="G1125" s="125" t="s">
        <v>252</v>
      </c>
      <c r="H1125" s="126">
        <v>5</v>
      </c>
      <c r="I1125" s="127">
        <v>81.400000000000006</v>
      </c>
      <c r="J1125" s="127">
        <f>ROUND(I1125*H1125,2)</f>
        <v>407</v>
      </c>
      <c r="K1125" s="124" t="s">
        <v>130</v>
      </c>
      <c r="L1125" s="27"/>
      <c r="M1125" s="128" t="s">
        <v>3</v>
      </c>
      <c r="N1125" s="129" t="s">
        <v>36</v>
      </c>
      <c r="O1125" s="130">
        <v>0.14000000000000001</v>
      </c>
      <c r="P1125" s="130">
        <f>O1125*H1125</f>
        <v>0.70000000000000007</v>
      </c>
      <c r="Q1125" s="130">
        <v>0</v>
      </c>
      <c r="R1125" s="130">
        <f>Q1125*H1125</f>
        <v>0</v>
      </c>
      <c r="S1125" s="130">
        <v>0.35</v>
      </c>
      <c r="T1125" s="131">
        <f>S1125*H1125</f>
        <v>1.75</v>
      </c>
      <c r="AR1125" s="132" t="s">
        <v>131</v>
      </c>
      <c r="AT1125" s="132" t="s">
        <v>126</v>
      </c>
      <c r="AU1125" s="132" t="s">
        <v>74</v>
      </c>
      <c r="AY1125" s="15" t="s">
        <v>124</v>
      </c>
      <c r="BE1125" s="133">
        <f>IF(N1125="základní",J1125,0)</f>
        <v>407</v>
      </c>
      <c r="BF1125" s="133">
        <f>IF(N1125="snížená",J1125,0)</f>
        <v>0</v>
      </c>
      <c r="BG1125" s="133">
        <f>IF(N1125="zákl. přenesená",J1125,0)</f>
        <v>0</v>
      </c>
      <c r="BH1125" s="133">
        <f>IF(N1125="sníž. přenesená",J1125,0)</f>
        <v>0</v>
      </c>
      <c r="BI1125" s="133">
        <f>IF(N1125="nulová",J1125,0)</f>
        <v>0</v>
      </c>
      <c r="BJ1125" s="15" t="s">
        <v>72</v>
      </c>
      <c r="BK1125" s="133">
        <f>ROUND(I1125*H1125,2)</f>
        <v>407</v>
      </c>
      <c r="BL1125" s="15" t="s">
        <v>131</v>
      </c>
      <c r="BM1125" s="132" t="s">
        <v>2165</v>
      </c>
    </row>
    <row r="1126" spans="2:65" s="1" customFormat="1" ht="39">
      <c r="B1126" s="27"/>
      <c r="D1126" s="134" t="s">
        <v>133</v>
      </c>
      <c r="F1126" s="135" t="s">
        <v>2166</v>
      </c>
      <c r="L1126" s="27"/>
      <c r="M1126" s="136"/>
      <c r="T1126" s="47"/>
      <c r="AT1126" s="15" t="s">
        <v>133</v>
      </c>
      <c r="AU1126" s="15" t="s">
        <v>74</v>
      </c>
    </row>
    <row r="1127" spans="2:65" s="1" customFormat="1">
      <c r="B1127" s="27"/>
      <c r="D1127" s="137" t="s">
        <v>135</v>
      </c>
      <c r="F1127" s="138" t="s">
        <v>2167</v>
      </c>
      <c r="L1127" s="27"/>
      <c r="M1127" s="136"/>
      <c r="T1127" s="47"/>
      <c r="AT1127" s="15" t="s">
        <v>135</v>
      </c>
      <c r="AU1127" s="15" t="s">
        <v>74</v>
      </c>
    </row>
    <row r="1128" spans="2:65" s="1" customFormat="1" ht="24.2" customHeight="1">
      <c r="B1128" s="121"/>
      <c r="C1128" s="122" t="s">
        <v>2168</v>
      </c>
      <c r="D1128" s="122" t="s">
        <v>126</v>
      </c>
      <c r="E1128" s="123" t="s">
        <v>2169</v>
      </c>
      <c r="F1128" s="124" t="s">
        <v>2170</v>
      </c>
      <c r="G1128" s="125" t="s">
        <v>252</v>
      </c>
      <c r="H1128" s="126">
        <v>50</v>
      </c>
      <c r="I1128" s="127">
        <v>103</v>
      </c>
      <c r="J1128" s="127">
        <f>ROUND(I1128*H1128,2)</f>
        <v>5150</v>
      </c>
      <c r="K1128" s="124" t="s">
        <v>130</v>
      </c>
      <c r="L1128" s="27"/>
      <c r="M1128" s="128" t="s">
        <v>3</v>
      </c>
      <c r="N1128" s="129" t="s">
        <v>36</v>
      </c>
      <c r="O1128" s="130">
        <v>0.18</v>
      </c>
      <c r="P1128" s="130">
        <f>O1128*H1128</f>
        <v>9</v>
      </c>
      <c r="Q1128" s="130">
        <v>0</v>
      </c>
      <c r="R1128" s="130">
        <f>Q1128*H1128</f>
        <v>0</v>
      </c>
      <c r="S1128" s="130">
        <v>0.9</v>
      </c>
      <c r="T1128" s="131">
        <f>S1128*H1128</f>
        <v>45</v>
      </c>
      <c r="AR1128" s="132" t="s">
        <v>131</v>
      </c>
      <c r="AT1128" s="132" t="s">
        <v>126</v>
      </c>
      <c r="AU1128" s="132" t="s">
        <v>74</v>
      </c>
      <c r="AY1128" s="15" t="s">
        <v>124</v>
      </c>
      <c r="BE1128" s="133">
        <f>IF(N1128="základní",J1128,0)</f>
        <v>5150</v>
      </c>
      <c r="BF1128" s="133">
        <f>IF(N1128="snížená",J1128,0)</f>
        <v>0</v>
      </c>
      <c r="BG1128" s="133">
        <f>IF(N1128="zákl. přenesená",J1128,0)</f>
        <v>0</v>
      </c>
      <c r="BH1128" s="133">
        <f>IF(N1128="sníž. přenesená",J1128,0)</f>
        <v>0</v>
      </c>
      <c r="BI1128" s="133">
        <f>IF(N1128="nulová",J1128,0)</f>
        <v>0</v>
      </c>
      <c r="BJ1128" s="15" t="s">
        <v>72</v>
      </c>
      <c r="BK1128" s="133">
        <f>ROUND(I1128*H1128,2)</f>
        <v>5150</v>
      </c>
      <c r="BL1128" s="15" t="s">
        <v>131</v>
      </c>
      <c r="BM1128" s="132" t="s">
        <v>2171</v>
      </c>
    </row>
    <row r="1129" spans="2:65" s="1" customFormat="1" ht="39">
      <c r="B1129" s="27"/>
      <c r="D1129" s="134" t="s">
        <v>133</v>
      </c>
      <c r="F1129" s="135" t="s">
        <v>2172</v>
      </c>
      <c r="L1129" s="27"/>
      <c r="M1129" s="136"/>
      <c r="T1129" s="47"/>
      <c r="AT1129" s="15" t="s">
        <v>133</v>
      </c>
      <c r="AU1129" s="15" t="s">
        <v>74</v>
      </c>
    </row>
    <row r="1130" spans="2:65" s="1" customFormat="1">
      <c r="B1130" s="27"/>
      <c r="D1130" s="137" t="s">
        <v>135</v>
      </c>
      <c r="F1130" s="138" t="s">
        <v>2173</v>
      </c>
      <c r="L1130" s="27"/>
      <c r="M1130" s="136"/>
      <c r="T1130" s="47"/>
      <c r="AT1130" s="15" t="s">
        <v>135</v>
      </c>
      <c r="AU1130" s="15" t="s">
        <v>74</v>
      </c>
    </row>
    <row r="1131" spans="2:65" s="1" customFormat="1" ht="21.75" customHeight="1">
      <c r="B1131" s="121"/>
      <c r="C1131" s="122" t="s">
        <v>2174</v>
      </c>
      <c r="D1131" s="122" t="s">
        <v>126</v>
      </c>
      <c r="E1131" s="123" t="s">
        <v>2175</v>
      </c>
      <c r="F1131" s="124" t="s">
        <v>2176</v>
      </c>
      <c r="G1131" s="125" t="s">
        <v>252</v>
      </c>
      <c r="H1131" s="126">
        <v>50</v>
      </c>
      <c r="I1131" s="127">
        <v>68.599999999999994</v>
      </c>
      <c r="J1131" s="127">
        <f>ROUND(I1131*H1131,2)</f>
        <v>3430</v>
      </c>
      <c r="K1131" s="124" t="s">
        <v>130</v>
      </c>
      <c r="L1131" s="27"/>
      <c r="M1131" s="128" t="s">
        <v>3</v>
      </c>
      <c r="N1131" s="129" t="s">
        <v>36</v>
      </c>
      <c r="O1131" s="130">
        <v>0.12</v>
      </c>
      <c r="P1131" s="130">
        <f>O1131*H1131</f>
        <v>6</v>
      </c>
      <c r="Q1131" s="130">
        <v>0</v>
      </c>
      <c r="R1131" s="130">
        <f>Q1131*H1131</f>
        <v>0</v>
      </c>
      <c r="S1131" s="130">
        <v>0.35</v>
      </c>
      <c r="T1131" s="131">
        <f>S1131*H1131</f>
        <v>17.5</v>
      </c>
      <c r="AR1131" s="132" t="s">
        <v>131</v>
      </c>
      <c r="AT1131" s="132" t="s">
        <v>126</v>
      </c>
      <c r="AU1131" s="132" t="s">
        <v>74</v>
      </c>
      <c r="AY1131" s="15" t="s">
        <v>124</v>
      </c>
      <c r="BE1131" s="133">
        <f>IF(N1131="základní",J1131,0)</f>
        <v>3430</v>
      </c>
      <c r="BF1131" s="133">
        <f>IF(N1131="snížená",J1131,0)</f>
        <v>0</v>
      </c>
      <c r="BG1131" s="133">
        <f>IF(N1131="zákl. přenesená",J1131,0)</f>
        <v>0</v>
      </c>
      <c r="BH1131" s="133">
        <f>IF(N1131="sníž. přenesená",J1131,0)</f>
        <v>0</v>
      </c>
      <c r="BI1131" s="133">
        <f>IF(N1131="nulová",J1131,0)</f>
        <v>0</v>
      </c>
      <c r="BJ1131" s="15" t="s">
        <v>72</v>
      </c>
      <c r="BK1131" s="133">
        <f>ROUND(I1131*H1131,2)</f>
        <v>3430</v>
      </c>
      <c r="BL1131" s="15" t="s">
        <v>131</v>
      </c>
      <c r="BM1131" s="132" t="s">
        <v>2177</v>
      </c>
    </row>
    <row r="1132" spans="2:65" s="1" customFormat="1" ht="29.25">
      <c r="B1132" s="27"/>
      <c r="D1132" s="134" t="s">
        <v>133</v>
      </c>
      <c r="F1132" s="135" t="s">
        <v>2178</v>
      </c>
      <c r="L1132" s="27"/>
      <c r="M1132" s="136"/>
      <c r="T1132" s="47"/>
      <c r="AT1132" s="15" t="s">
        <v>133</v>
      </c>
      <c r="AU1132" s="15" t="s">
        <v>74</v>
      </c>
    </row>
    <row r="1133" spans="2:65" s="1" customFormat="1">
      <c r="B1133" s="27"/>
      <c r="D1133" s="137" t="s">
        <v>135</v>
      </c>
      <c r="F1133" s="138" t="s">
        <v>2179</v>
      </c>
      <c r="L1133" s="27"/>
      <c r="M1133" s="136"/>
      <c r="T1133" s="47"/>
      <c r="AT1133" s="15" t="s">
        <v>135</v>
      </c>
      <c r="AU1133" s="15" t="s">
        <v>74</v>
      </c>
    </row>
    <row r="1134" spans="2:65" s="1" customFormat="1" ht="24.2" customHeight="1">
      <c r="B1134" s="121"/>
      <c r="C1134" s="122" t="s">
        <v>2180</v>
      </c>
      <c r="D1134" s="122" t="s">
        <v>126</v>
      </c>
      <c r="E1134" s="123" t="s">
        <v>2181</v>
      </c>
      <c r="F1134" s="124" t="s">
        <v>2182</v>
      </c>
      <c r="G1134" s="125" t="s">
        <v>240</v>
      </c>
      <c r="H1134" s="126">
        <v>10</v>
      </c>
      <c r="I1134" s="127">
        <v>3410</v>
      </c>
      <c r="J1134" s="127">
        <f>ROUND(I1134*H1134,2)</f>
        <v>34100</v>
      </c>
      <c r="K1134" s="124" t="s">
        <v>130</v>
      </c>
      <c r="L1134" s="27"/>
      <c r="M1134" s="128" t="s">
        <v>3</v>
      </c>
      <c r="N1134" s="129" t="s">
        <v>36</v>
      </c>
      <c r="O1134" s="130">
        <v>7.84</v>
      </c>
      <c r="P1134" s="130">
        <f>O1134*H1134</f>
        <v>78.400000000000006</v>
      </c>
      <c r="Q1134" s="130">
        <v>0</v>
      </c>
      <c r="R1134" s="130">
        <f>Q1134*H1134</f>
        <v>0</v>
      </c>
      <c r="S1134" s="130">
        <v>2.6</v>
      </c>
      <c r="T1134" s="131">
        <f>S1134*H1134</f>
        <v>26</v>
      </c>
      <c r="AR1134" s="132" t="s">
        <v>131</v>
      </c>
      <c r="AT1134" s="132" t="s">
        <v>126</v>
      </c>
      <c r="AU1134" s="132" t="s">
        <v>74</v>
      </c>
      <c r="AY1134" s="15" t="s">
        <v>124</v>
      </c>
      <c r="BE1134" s="133">
        <f>IF(N1134="základní",J1134,0)</f>
        <v>34100</v>
      </c>
      <c r="BF1134" s="133">
        <f>IF(N1134="snížená",J1134,0)</f>
        <v>0</v>
      </c>
      <c r="BG1134" s="133">
        <f>IF(N1134="zákl. přenesená",J1134,0)</f>
        <v>0</v>
      </c>
      <c r="BH1134" s="133">
        <f>IF(N1134="sníž. přenesená",J1134,0)</f>
        <v>0</v>
      </c>
      <c r="BI1134" s="133">
        <f>IF(N1134="nulová",J1134,0)</f>
        <v>0</v>
      </c>
      <c r="BJ1134" s="15" t="s">
        <v>72</v>
      </c>
      <c r="BK1134" s="133">
        <f>ROUND(I1134*H1134,2)</f>
        <v>34100</v>
      </c>
      <c r="BL1134" s="15" t="s">
        <v>131</v>
      </c>
      <c r="BM1134" s="132" t="s">
        <v>2183</v>
      </c>
    </row>
    <row r="1135" spans="2:65" s="1" customFormat="1">
      <c r="B1135" s="27"/>
      <c r="D1135" s="134" t="s">
        <v>133</v>
      </c>
      <c r="F1135" s="135" t="s">
        <v>2184</v>
      </c>
      <c r="L1135" s="27"/>
      <c r="M1135" s="136"/>
      <c r="T1135" s="47"/>
      <c r="AT1135" s="15" t="s">
        <v>133</v>
      </c>
      <c r="AU1135" s="15" t="s">
        <v>74</v>
      </c>
    </row>
    <row r="1136" spans="2:65" s="1" customFormat="1">
      <c r="B1136" s="27"/>
      <c r="D1136" s="137" t="s">
        <v>135</v>
      </c>
      <c r="F1136" s="138" t="s">
        <v>2185</v>
      </c>
      <c r="L1136" s="27"/>
      <c r="M1136" s="136"/>
      <c r="T1136" s="47"/>
      <c r="AT1136" s="15" t="s">
        <v>135</v>
      </c>
      <c r="AU1136" s="15" t="s">
        <v>74</v>
      </c>
    </row>
    <row r="1137" spans="2:65" s="1" customFormat="1" ht="16.5" customHeight="1">
      <c r="B1137" s="121"/>
      <c r="C1137" s="122" t="s">
        <v>2186</v>
      </c>
      <c r="D1137" s="122" t="s">
        <v>126</v>
      </c>
      <c r="E1137" s="123" t="s">
        <v>2187</v>
      </c>
      <c r="F1137" s="124" t="s">
        <v>2188</v>
      </c>
      <c r="G1137" s="125" t="s">
        <v>252</v>
      </c>
      <c r="H1137" s="126">
        <v>50</v>
      </c>
      <c r="I1137" s="127">
        <v>481</v>
      </c>
      <c r="J1137" s="127">
        <f>ROUND(I1137*H1137,2)</f>
        <v>24050</v>
      </c>
      <c r="K1137" s="124" t="s">
        <v>130</v>
      </c>
      <c r="L1137" s="27"/>
      <c r="M1137" s="128" t="s">
        <v>3</v>
      </c>
      <c r="N1137" s="129" t="s">
        <v>36</v>
      </c>
      <c r="O1137" s="130">
        <v>0.60699999999999998</v>
      </c>
      <c r="P1137" s="130">
        <f>O1137*H1137</f>
        <v>30.349999999999998</v>
      </c>
      <c r="Q1137" s="130">
        <v>8.0000000000000007E-5</v>
      </c>
      <c r="R1137" s="130">
        <f>Q1137*H1137</f>
        <v>4.0000000000000001E-3</v>
      </c>
      <c r="S1137" s="130">
        <v>1.7999999999999999E-2</v>
      </c>
      <c r="T1137" s="131">
        <f>S1137*H1137</f>
        <v>0.89999999999999991</v>
      </c>
      <c r="AR1137" s="132" t="s">
        <v>131</v>
      </c>
      <c r="AT1137" s="132" t="s">
        <v>126</v>
      </c>
      <c r="AU1137" s="132" t="s">
        <v>74</v>
      </c>
      <c r="AY1137" s="15" t="s">
        <v>124</v>
      </c>
      <c r="BE1137" s="133">
        <f>IF(N1137="základní",J1137,0)</f>
        <v>24050</v>
      </c>
      <c r="BF1137" s="133">
        <f>IF(N1137="snížená",J1137,0)</f>
        <v>0</v>
      </c>
      <c r="BG1137" s="133">
        <f>IF(N1137="zákl. přenesená",J1137,0)</f>
        <v>0</v>
      </c>
      <c r="BH1137" s="133">
        <f>IF(N1137="sníž. přenesená",J1137,0)</f>
        <v>0</v>
      </c>
      <c r="BI1137" s="133">
        <f>IF(N1137="nulová",J1137,0)</f>
        <v>0</v>
      </c>
      <c r="BJ1137" s="15" t="s">
        <v>72</v>
      </c>
      <c r="BK1137" s="133">
        <f>ROUND(I1137*H1137,2)</f>
        <v>24050</v>
      </c>
      <c r="BL1137" s="15" t="s">
        <v>131</v>
      </c>
      <c r="BM1137" s="132" t="s">
        <v>2189</v>
      </c>
    </row>
    <row r="1138" spans="2:65" s="1" customFormat="1" ht="19.5">
      <c r="B1138" s="27"/>
      <c r="D1138" s="134" t="s">
        <v>133</v>
      </c>
      <c r="F1138" s="135" t="s">
        <v>2190</v>
      </c>
      <c r="L1138" s="27"/>
      <c r="M1138" s="136"/>
      <c r="T1138" s="47"/>
      <c r="AT1138" s="15" t="s">
        <v>133</v>
      </c>
      <c r="AU1138" s="15" t="s">
        <v>74</v>
      </c>
    </row>
    <row r="1139" spans="2:65" s="1" customFormat="1">
      <c r="B1139" s="27"/>
      <c r="D1139" s="137" t="s">
        <v>135</v>
      </c>
      <c r="F1139" s="138" t="s">
        <v>2191</v>
      </c>
      <c r="L1139" s="27"/>
      <c r="M1139" s="136"/>
      <c r="T1139" s="47"/>
      <c r="AT1139" s="15" t="s">
        <v>135</v>
      </c>
      <c r="AU1139" s="15" t="s">
        <v>74</v>
      </c>
    </row>
    <row r="1140" spans="2:65" s="1" customFormat="1" ht="21.75" customHeight="1">
      <c r="B1140" s="121"/>
      <c r="C1140" s="122" t="s">
        <v>2192</v>
      </c>
      <c r="D1140" s="122" t="s">
        <v>126</v>
      </c>
      <c r="E1140" s="123" t="s">
        <v>2193</v>
      </c>
      <c r="F1140" s="124" t="s">
        <v>2194</v>
      </c>
      <c r="G1140" s="125" t="s">
        <v>557</v>
      </c>
      <c r="H1140" s="126">
        <v>50</v>
      </c>
      <c r="I1140" s="127">
        <v>15.1</v>
      </c>
      <c r="J1140" s="127">
        <f>ROUND(I1140*H1140,2)</f>
        <v>755</v>
      </c>
      <c r="K1140" s="124" t="s">
        <v>130</v>
      </c>
      <c r="L1140" s="27"/>
      <c r="M1140" s="128" t="s">
        <v>3</v>
      </c>
      <c r="N1140" s="129" t="s">
        <v>36</v>
      </c>
      <c r="O1140" s="130">
        <v>3.1E-2</v>
      </c>
      <c r="P1140" s="130">
        <f>O1140*H1140</f>
        <v>1.55</v>
      </c>
      <c r="Q1140" s="130">
        <v>0</v>
      </c>
      <c r="R1140" s="130">
        <f>Q1140*H1140</f>
        <v>0</v>
      </c>
      <c r="S1140" s="130">
        <v>1E-3</v>
      </c>
      <c r="T1140" s="131">
        <f>S1140*H1140</f>
        <v>0.05</v>
      </c>
      <c r="AR1140" s="132" t="s">
        <v>131</v>
      </c>
      <c r="AT1140" s="132" t="s">
        <v>126</v>
      </c>
      <c r="AU1140" s="132" t="s">
        <v>74</v>
      </c>
      <c r="AY1140" s="15" t="s">
        <v>124</v>
      </c>
      <c r="BE1140" s="133">
        <f>IF(N1140="základní",J1140,0)</f>
        <v>755</v>
      </c>
      <c r="BF1140" s="133">
        <f>IF(N1140="snížená",J1140,0)</f>
        <v>0</v>
      </c>
      <c r="BG1140" s="133">
        <f>IF(N1140="zákl. přenesená",J1140,0)</f>
        <v>0</v>
      </c>
      <c r="BH1140" s="133">
        <f>IF(N1140="sníž. přenesená",J1140,0)</f>
        <v>0</v>
      </c>
      <c r="BI1140" s="133">
        <f>IF(N1140="nulová",J1140,0)</f>
        <v>0</v>
      </c>
      <c r="BJ1140" s="15" t="s">
        <v>72</v>
      </c>
      <c r="BK1140" s="133">
        <f>ROUND(I1140*H1140,2)</f>
        <v>755</v>
      </c>
      <c r="BL1140" s="15" t="s">
        <v>131</v>
      </c>
      <c r="BM1140" s="132" t="s">
        <v>2195</v>
      </c>
    </row>
    <row r="1141" spans="2:65" s="1" customFormat="1" ht="19.5">
      <c r="B1141" s="27"/>
      <c r="D1141" s="134" t="s">
        <v>133</v>
      </c>
      <c r="F1141" s="135" t="s">
        <v>2196</v>
      </c>
      <c r="L1141" s="27"/>
      <c r="M1141" s="136"/>
      <c r="T1141" s="47"/>
      <c r="AT1141" s="15" t="s">
        <v>133</v>
      </c>
      <c r="AU1141" s="15" t="s">
        <v>74</v>
      </c>
    </row>
    <row r="1142" spans="2:65" s="1" customFormat="1">
      <c r="B1142" s="27"/>
      <c r="D1142" s="137" t="s">
        <v>135</v>
      </c>
      <c r="F1142" s="138" t="s">
        <v>2197</v>
      </c>
      <c r="L1142" s="27"/>
      <c r="M1142" s="136"/>
      <c r="T1142" s="47"/>
      <c r="AT1142" s="15" t="s">
        <v>135</v>
      </c>
      <c r="AU1142" s="15" t="s">
        <v>74</v>
      </c>
    </row>
    <row r="1143" spans="2:65" s="1" customFormat="1" ht="21.75" customHeight="1">
      <c r="B1143" s="121"/>
      <c r="C1143" s="122" t="s">
        <v>2198</v>
      </c>
      <c r="D1143" s="122" t="s">
        <v>126</v>
      </c>
      <c r="E1143" s="123" t="s">
        <v>2199</v>
      </c>
      <c r="F1143" s="124" t="s">
        <v>2200</v>
      </c>
      <c r="G1143" s="125" t="s">
        <v>557</v>
      </c>
      <c r="H1143" s="126">
        <v>150</v>
      </c>
      <c r="I1143" s="127">
        <v>12.2</v>
      </c>
      <c r="J1143" s="127">
        <f>ROUND(I1143*H1143,2)</f>
        <v>1830</v>
      </c>
      <c r="K1143" s="124" t="s">
        <v>130</v>
      </c>
      <c r="L1143" s="27"/>
      <c r="M1143" s="128" t="s">
        <v>3</v>
      </c>
      <c r="N1143" s="129" t="s">
        <v>36</v>
      </c>
      <c r="O1143" s="130">
        <v>2.5000000000000001E-2</v>
      </c>
      <c r="P1143" s="130">
        <f>O1143*H1143</f>
        <v>3.75</v>
      </c>
      <c r="Q1143" s="130">
        <v>0</v>
      </c>
      <c r="R1143" s="130">
        <f>Q1143*H1143</f>
        <v>0</v>
      </c>
      <c r="S1143" s="130">
        <v>1E-3</v>
      </c>
      <c r="T1143" s="131">
        <f>S1143*H1143</f>
        <v>0.15</v>
      </c>
      <c r="AR1143" s="132" t="s">
        <v>131</v>
      </c>
      <c r="AT1143" s="132" t="s">
        <v>126</v>
      </c>
      <c r="AU1143" s="132" t="s">
        <v>74</v>
      </c>
      <c r="AY1143" s="15" t="s">
        <v>124</v>
      </c>
      <c r="BE1143" s="133">
        <f>IF(N1143="základní",J1143,0)</f>
        <v>1830</v>
      </c>
      <c r="BF1143" s="133">
        <f>IF(N1143="snížená",J1143,0)</f>
        <v>0</v>
      </c>
      <c r="BG1143" s="133">
        <f>IF(N1143="zákl. přenesená",J1143,0)</f>
        <v>0</v>
      </c>
      <c r="BH1143" s="133">
        <f>IF(N1143="sníž. přenesená",J1143,0)</f>
        <v>0</v>
      </c>
      <c r="BI1143" s="133">
        <f>IF(N1143="nulová",J1143,0)</f>
        <v>0</v>
      </c>
      <c r="BJ1143" s="15" t="s">
        <v>72</v>
      </c>
      <c r="BK1143" s="133">
        <f>ROUND(I1143*H1143,2)</f>
        <v>1830</v>
      </c>
      <c r="BL1143" s="15" t="s">
        <v>131</v>
      </c>
      <c r="BM1143" s="132" t="s">
        <v>2201</v>
      </c>
    </row>
    <row r="1144" spans="2:65" s="1" customFormat="1" ht="19.5">
      <c r="B1144" s="27"/>
      <c r="D1144" s="134" t="s">
        <v>133</v>
      </c>
      <c r="F1144" s="135" t="s">
        <v>2202</v>
      </c>
      <c r="L1144" s="27"/>
      <c r="M1144" s="136"/>
      <c r="T1144" s="47"/>
      <c r="AT1144" s="15" t="s">
        <v>133</v>
      </c>
      <c r="AU1144" s="15" t="s">
        <v>74</v>
      </c>
    </row>
    <row r="1145" spans="2:65" s="1" customFormat="1">
      <c r="B1145" s="27"/>
      <c r="D1145" s="137" t="s">
        <v>135</v>
      </c>
      <c r="F1145" s="138" t="s">
        <v>2203</v>
      </c>
      <c r="L1145" s="27"/>
      <c r="M1145" s="136"/>
      <c r="T1145" s="47"/>
      <c r="AT1145" s="15" t="s">
        <v>135</v>
      </c>
      <c r="AU1145" s="15" t="s">
        <v>74</v>
      </c>
    </row>
    <row r="1146" spans="2:65" s="1" customFormat="1" ht="24.2" customHeight="1">
      <c r="B1146" s="121"/>
      <c r="C1146" s="122" t="s">
        <v>2204</v>
      </c>
      <c r="D1146" s="122" t="s">
        <v>126</v>
      </c>
      <c r="E1146" s="123" t="s">
        <v>2205</v>
      </c>
      <c r="F1146" s="124" t="s">
        <v>2206</v>
      </c>
      <c r="G1146" s="125" t="s">
        <v>129</v>
      </c>
      <c r="H1146" s="126">
        <v>10</v>
      </c>
      <c r="I1146" s="127">
        <v>348</v>
      </c>
      <c r="J1146" s="127">
        <f>ROUND(I1146*H1146,2)</f>
        <v>3480</v>
      </c>
      <c r="K1146" s="124" t="s">
        <v>130</v>
      </c>
      <c r="L1146" s="27"/>
      <c r="M1146" s="128" t="s">
        <v>3</v>
      </c>
      <c r="N1146" s="129" t="s">
        <v>36</v>
      </c>
      <c r="O1146" s="130">
        <v>0.67300000000000004</v>
      </c>
      <c r="P1146" s="130">
        <f>O1146*H1146</f>
        <v>6.73</v>
      </c>
      <c r="Q1146" s="130">
        <v>0</v>
      </c>
      <c r="R1146" s="130">
        <f>Q1146*H1146</f>
        <v>0</v>
      </c>
      <c r="S1146" s="130">
        <v>0.17599999999999999</v>
      </c>
      <c r="T1146" s="131">
        <f>S1146*H1146</f>
        <v>1.7599999999999998</v>
      </c>
      <c r="AR1146" s="132" t="s">
        <v>131</v>
      </c>
      <c r="AT1146" s="132" t="s">
        <v>126</v>
      </c>
      <c r="AU1146" s="132" t="s">
        <v>74</v>
      </c>
      <c r="AY1146" s="15" t="s">
        <v>124</v>
      </c>
      <c r="BE1146" s="133">
        <f>IF(N1146="základní",J1146,0)</f>
        <v>3480</v>
      </c>
      <c r="BF1146" s="133">
        <f>IF(N1146="snížená",J1146,0)</f>
        <v>0</v>
      </c>
      <c r="BG1146" s="133">
        <f>IF(N1146="zákl. přenesená",J1146,0)</f>
        <v>0</v>
      </c>
      <c r="BH1146" s="133">
        <f>IF(N1146="sníž. přenesená",J1146,0)</f>
        <v>0</v>
      </c>
      <c r="BI1146" s="133">
        <f>IF(N1146="nulová",J1146,0)</f>
        <v>0</v>
      </c>
      <c r="BJ1146" s="15" t="s">
        <v>72</v>
      </c>
      <c r="BK1146" s="133">
        <f>ROUND(I1146*H1146,2)</f>
        <v>3480</v>
      </c>
      <c r="BL1146" s="15" t="s">
        <v>131</v>
      </c>
      <c r="BM1146" s="132" t="s">
        <v>2207</v>
      </c>
    </row>
    <row r="1147" spans="2:65" s="1" customFormat="1" ht="19.5">
      <c r="B1147" s="27"/>
      <c r="D1147" s="134" t="s">
        <v>133</v>
      </c>
      <c r="F1147" s="135" t="s">
        <v>2208</v>
      </c>
      <c r="L1147" s="27"/>
      <c r="M1147" s="136"/>
      <c r="T1147" s="47"/>
      <c r="AT1147" s="15" t="s">
        <v>133</v>
      </c>
      <c r="AU1147" s="15" t="s">
        <v>74</v>
      </c>
    </row>
    <row r="1148" spans="2:65" s="1" customFormat="1">
      <c r="B1148" s="27"/>
      <c r="D1148" s="137" t="s">
        <v>135</v>
      </c>
      <c r="F1148" s="138" t="s">
        <v>2209</v>
      </c>
      <c r="L1148" s="27"/>
      <c r="M1148" s="136"/>
      <c r="T1148" s="47"/>
      <c r="AT1148" s="15" t="s">
        <v>135</v>
      </c>
      <c r="AU1148" s="15" t="s">
        <v>74</v>
      </c>
    </row>
    <row r="1149" spans="2:65" s="1" customFormat="1" ht="24.2" customHeight="1">
      <c r="B1149" s="121"/>
      <c r="C1149" s="122" t="s">
        <v>2210</v>
      </c>
      <c r="D1149" s="122" t="s">
        <v>126</v>
      </c>
      <c r="E1149" s="123" t="s">
        <v>2211</v>
      </c>
      <c r="F1149" s="124" t="s">
        <v>2212</v>
      </c>
      <c r="G1149" s="125" t="s">
        <v>129</v>
      </c>
      <c r="H1149" s="126">
        <v>10</v>
      </c>
      <c r="I1149" s="127">
        <v>916</v>
      </c>
      <c r="J1149" s="127">
        <f>ROUND(I1149*H1149,2)</f>
        <v>9160</v>
      </c>
      <c r="K1149" s="124" t="s">
        <v>130</v>
      </c>
      <c r="L1149" s="27"/>
      <c r="M1149" s="128" t="s">
        <v>3</v>
      </c>
      <c r="N1149" s="129" t="s">
        <v>36</v>
      </c>
      <c r="O1149" s="130">
        <v>1.8149999999999999</v>
      </c>
      <c r="P1149" s="130">
        <f>O1149*H1149</f>
        <v>18.149999999999999</v>
      </c>
      <c r="Q1149" s="130">
        <v>0</v>
      </c>
      <c r="R1149" s="130">
        <f>Q1149*H1149</f>
        <v>0</v>
      </c>
      <c r="S1149" s="130">
        <v>0.26400000000000001</v>
      </c>
      <c r="T1149" s="131">
        <f>S1149*H1149</f>
        <v>2.64</v>
      </c>
      <c r="AR1149" s="132" t="s">
        <v>131</v>
      </c>
      <c r="AT1149" s="132" t="s">
        <v>126</v>
      </c>
      <c r="AU1149" s="132" t="s">
        <v>74</v>
      </c>
      <c r="AY1149" s="15" t="s">
        <v>124</v>
      </c>
      <c r="BE1149" s="133">
        <f>IF(N1149="základní",J1149,0)</f>
        <v>9160</v>
      </c>
      <c r="BF1149" s="133">
        <f>IF(N1149="snížená",J1149,0)</f>
        <v>0</v>
      </c>
      <c r="BG1149" s="133">
        <f>IF(N1149="zákl. přenesená",J1149,0)</f>
        <v>0</v>
      </c>
      <c r="BH1149" s="133">
        <f>IF(N1149="sníž. přenesená",J1149,0)</f>
        <v>0</v>
      </c>
      <c r="BI1149" s="133">
        <f>IF(N1149="nulová",J1149,0)</f>
        <v>0</v>
      </c>
      <c r="BJ1149" s="15" t="s">
        <v>72</v>
      </c>
      <c r="BK1149" s="133">
        <f>ROUND(I1149*H1149,2)</f>
        <v>9160</v>
      </c>
      <c r="BL1149" s="15" t="s">
        <v>131</v>
      </c>
      <c r="BM1149" s="132" t="s">
        <v>2213</v>
      </c>
    </row>
    <row r="1150" spans="2:65" s="1" customFormat="1" ht="19.5">
      <c r="B1150" s="27"/>
      <c r="D1150" s="134" t="s">
        <v>133</v>
      </c>
      <c r="F1150" s="135" t="s">
        <v>2214</v>
      </c>
      <c r="L1150" s="27"/>
      <c r="M1150" s="136"/>
      <c r="T1150" s="47"/>
      <c r="AT1150" s="15" t="s">
        <v>133</v>
      </c>
      <c r="AU1150" s="15" t="s">
        <v>74</v>
      </c>
    </row>
    <row r="1151" spans="2:65" s="1" customFormat="1">
      <c r="B1151" s="27"/>
      <c r="D1151" s="137" t="s">
        <v>135</v>
      </c>
      <c r="F1151" s="138" t="s">
        <v>2215</v>
      </c>
      <c r="L1151" s="27"/>
      <c r="M1151" s="136"/>
      <c r="T1151" s="47"/>
      <c r="AT1151" s="15" t="s">
        <v>135</v>
      </c>
      <c r="AU1151" s="15" t="s">
        <v>74</v>
      </c>
    </row>
    <row r="1152" spans="2:65" s="1" customFormat="1" ht="24.2" customHeight="1">
      <c r="B1152" s="121"/>
      <c r="C1152" s="122" t="s">
        <v>2216</v>
      </c>
      <c r="D1152" s="122" t="s">
        <v>126</v>
      </c>
      <c r="E1152" s="123" t="s">
        <v>2217</v>
      </c>
      <c r="F1152" s="124" t="s">
        <v>2218</v>
      </c>
      <c r="G1152" s="125" t="s">
        <v>129</v>
      </c>
      <c r="H1152" s="126">
        <v>20</v>
      </c>
      <c r="I1152" s="127">
        <v>865</v>
      </c>
      <c r="J1152" s="127">
        <f>ROUND(I1152*H1152,2)</f>
        <v>17300</v>
      </c>
      <c r="K1152" s="124" t="s">
        <v>130</v>
      </c>
      <c r="L1152" s="27"/>
      <c r="M1152" s="128" t="s">
        <v>3</v>
      </c>
      <c r="N1152" s="129" t="s">
        <v>36</v>
      </c>
      <c r="O1152" s="130">
        <v>1.2969999999999999</v>
      </c>
      <c r="P1152" s="130">
        <f>O1152*H1152</f>
        <v>25.939999999999998</v>
      </c>
      <c r="Q1152" s="130">
        <v>2.0719999999999999E-2</v>
      </c>
      <c r="R1152" s="130">
        <f>Q1152*H1152</f>
        <v>0.41439999999999999</v>
      </c>
      <c r="S1152" s="130">
        <v>0</v>
      </c>
      <c r="T1152" s="131">
        <f>S1152*H1152</f>
        <v>0</v>
      </c>
      <c r="AR1152" s="132" t="s">
        <v>131</v>
      </c>
      <c r="AT1152" s="132" t="s">
        <v>126</v>
      </c>
      <c r="AU1152" s="132" t="s">
        <v>74</v>
      </c>
      <c r="AY1152" s="15" t="s">
        <v>124</v>
      </c>
      <c r="BE1152" s="133">
        <f>IF(N1152="základní",J1152,0)</f>
        <v>17300</v>
      </c>
      <c r="BF1152" s="133">
        <f>IF(N1152="snížená",J1152,0)</f>
        <v>0</v>
      </c>
      <c r="BG1152" s="133">
        <f>IF(N1152="zákl. přenesená",J1152,0)</f>
        <v>0</v>
      </c>
      <c r="BH1152" s="133">
        <f>IF(N1152="sníž. přenesená",J1152,0)</f>
        <v>0</v>
      </c>
      <c r="BI1152" s="133">
        <f>IF(N1152="nulová",J1152,0)</f>
        <v>0</v>
      </c>
      <c r="BJ1152" s="15" t="s">
        <v>72</v>
      </c>
      <c r="BK1152" s="133">
        <f>ROUND(I1152*H1152,2)</f>
        <v>17300</v>
      </c>
      <c r="BL1152" s="15" t="s">
        <v>131</v>
      </c>
      <c r="BM1152" s="132" t="s">
        <v>2219</v>
      </c>
    </row>
    <row r="1153" spans="2:65" s="1" customFormat="1" ht="19.5">
      <c r="B1153" s="27"/>
      <c r="D1153" s="134" t="s">
        <v>133</v>
      </c>
      <c r="F1153" s="135" t="s">
        <v>2220</v>
      </c>
      <c r="L1153" s="27"/>
      <c r="M1153" s="136"/>
      <c r="T1153" s="47"/>
      <c r="AT1153" s="15" t="s">
        <v>133</v>
      </c>
      <c r="AU1153" s="15" t="s">
        <v>74</v>
      </c>
    </row>
    <row r="1154" spans="2:65" s="1" customFormat="1">
      <c r="B1154" s="27"/>
      <c r="D1154" s="137" t="s">
        <v>135</v>
      </c>
      <c r="F1154" s="138" t="s">
        <v>2221</v>
      </c>
      <c r="L1154" s="27"/>
      <c r="M1154" s="136"/>
      <c r="T1154" s="47"/>
      <c r="AT1154" s="15" t="s">
        <v>135</v>
      </c>
      <c r="AU1154" s="15" t="s">
        <v>74</v>
      </c>
    </row>
    <row r="1155" spans="2:65" s="1" customFormat="1" ht="24.2" customHeight="1">
      <c r="B1155" s="121"/>
      <c r="C1155" s="122" t="s">
        <v>2222</v>
      </c>
      <c r="D1155" s="122" t="s">
        <v>126</v>
      </c>
      <c r="E1155" s="123" t="s">
        <v>2223</v>
      </c>
      <c r="F1155" s="124" t="s">
        <v>2224</v>
      </c>
      <c r="G1155" s="125" t="s">
        <v>129</v>
      </c>
      <c r="H1155" s="126">
        <v>8</v>
      </c>
      <c r="I1155" s="127">
        <v>2480</v>
      </c>
      <c r="J1155" s="127">
        <f>ROUND(I1155*H1155,2)</f>
        <v>19840</v>
      </c>
      <c r="K1155" s="124" t="s">
        <v>130</v>
      </c>
      <c r="L1155" s="27"/>
      <c r="M1155" s="128" t="s">
        <v>3</v>
      </c>
      <c r="N1155" s="129" t="s">
        <v>36</v>
      </c>
      <c r="O1155" s="130">
        <v>3.952</v>
      </c>
      <c r="P1155" s="130">
        <f>O1155*H1155</f>
        <v>31.616</v>
      </c>
      <c r="Q1155" s="130">
        <v>6.318E-2</v>
      </c>
      <c r="R1155" s="130">
        <f>Q1155*H1155</f>
        <v>0.50544</v>
      </c>
      <c r="S1155" s="130">
        <v>0</v>
      </c>
      <c r="T1155" s="131">
        <f>S1155*H1155</f>
        <v>0</v>
      </c>
      <c r="AR1155" s="132" t="s">
        <v>131</v>
      </c>
      <c r="AT1155" s="132" t="s">
        <v>126</v>
      </c>
      <c r="AU1155" s="132" t="s">
        <v>74</v>
      </c>
      <c r="AY1155" s="15" t="s">
        <v>124</v>
      </c>
      <c r="BE1155" s="133">
        <f>IF(N1155="základní",J1155,0)</f>
        <v>19840</v>
      </c>
      <c r="BF1155" s="133">
        <f>IF(N1155="snížená",J1155,0)</f>
        <v>0</v>
      </c>
      <c r="BG1155" s="133">
        <f>IF(N1155="zákl. přenesená",J1155,0)</f>
        <v>0</v>
      </c>
      <c r="BH1155" s="133">
        <f>IF(N1155="sníž. přenesená",J1155,0)</f>
        <v>0</v>
      </c>
      <c r="BI1155" s="133">
        <f>IF(N1155="nulová",J1155,0)</f>
        <v>0</v>
      </c>
      <c r="BJ1155" s="15" t="s">
        <v>72</v>
      </c>
      <c r="BK1155" s="133">
        <f>ROUND(I1155*H1155,2)</f>
        <v>19840</v>
      </c>
      <c r="BL1155" s="15" t="s">
        <v>131</v>
      </c>
      <c r="BM1155" s="132" t="s">
        <v>2225</v>
      </c>
    </row>
    <row r="1156" spans="2:65" s="1" customFormat="1" ht="19.5">
      <c r="B1156" s="27"/>
      <c r="D1156" s="134" t="s">
        <v>133</v>
      </c>
      <c r="F1156" s="135" t="s">
        <v>2226</v>
      </c>
      <c r="L1156" s="27"/>
      <c r="M1156" s="136"/>
      <c r="T1156" s="47"/>
      <c r="AT1156" s="15" t="s">
        <v>133</v>
      </c>
      <c r="AU1156" s="15" t="s">
        <v>74</v>
      </c>
    </row>
    <row r="1157" spans="2:65" s="1" customFormat="1">
      <c r="B1157" s="27"/>
      <c r="D1157" s="137" t="s">
        <v>135</v>
      </c>
      <c r="F1157" s="138" t="s">
        <v>2227</v>
      </c>
      <c r="L1157" s="27"/>
      <c r="M1157" s="136"/>
      <c r="T1157" s="47"/>
      <c r="AT1157" s="15" t="s">
        <v>135</v>
      </c>
      <c r="AU1157" s="15" t="s">
        <v>74</v>
      </c>
    </row>
    <row r="1158" spans="2:65" s="1" customFormat="1" ht="24.2" customHeight="1">
      <c r="B1158" s="121"/>
      <c r="C1158" s="122" t="s">
        <v>2228</v>
      </c>
      <c r="D1158" s="122" t="s">
        <v>126</v>
      </c>
      <c r="E1158" s="123" t="s">
        <v>2229</v>
      </c>
      <c r="F1158" s="124" t="s">
        <v>2230</v>
      </c>
      <c r="G1158" s="125" t="s">
        <v>129</v>
      </c>
      <c r="H1158" s="126">
        <v>10</v>
      </c>
      <c r="I1158" s="127">
        <v>4330</v>
      </c>
      <c r="J1158" s="127">
        <f>ROUND(I1158*H1158,2)</f>
        <v>43300</v>
      </c>
      <c r="K1158" s="124" t="s">
        <v>130</v>
      </c>
      <c r="L1158" s="27"/>
      <c r="M1158" s="128" t="s">
        <v>3</v>
      </c>
      <c r="N1158" s="129" t="s">
        <v>36</v>
      </c>
      <c r="O1158" s="130">
        <v>7.7759999999999998</v>
      </c>
      <c r="P1158" s="130">
        <f>O1158*H1158</f>
        <v>77.759999999999991</v>
      </c>
      <c r="Q1158" s="130">
        <v>9.0740000000000001E-2</v>
      </c>
      <c r="R1158" s="130">
        <f>Q1158*H1158</f>
        <v>0.90739999999999998</v>
      </c>
      <c r="S1158" s="130">
        <v>0</v>
      </c>
      <c r="T1158" s="131">
        <f>S1158*H1158</f>
        <v>0</v>
      </c>
      <c r="AR1158" s="132" t="s">
        <v>131</v>
      </c>
      <c r="AT1158" s="132" t="s">
        <v>126</v>
      </c>
      <c r="AU1158" s="132" t="s">
        <v>74</v>
      </c>
      <c r="AY1158" s="15" t="s">
        <v>124</v>
      </c>
      <c r="BE1158" s="133">
        <f>IF(N1158="základní",J1158,0)</f>
        <v>43300</v>
      </c>
      <c r="BF1158" s="133">
        <f>IF(N1158="snížená",J1158,0)</f>
        <v>0</v>
      </c>
      <c r="BG1158" s="133">
        <f>IF(N1158="zákl. přenesená",J1158,0)</f>
        <v>0</v>
      </c>
      <c r="BH1158" s="133">
        <f>IF(N1158="sníž. přenesená",J1158,0)</f>
        <v>0</v>
      </c>
      <c r="BI1158" s="133">
        <f>IF(N1158="nulová",J1158,0)</f>
        <v>0</v>
      </c>
      <c r="BJ1158" s="15" t="s">
        <v>72</v>
      </c>
      <c r="BK1158" s="133">
        <f>ROUND(I1158*H1158,2)</f>
        <v>43300</v>
      </c>
      <c r="BL1158" s="15" t="s">
        <v>131</v>
      </c>
      <c r="BM1158" s="132" t="s">
        <v>2231</v>
      </c>
    </row>
    <row r="1159" spans="2:65" s="1" customFormat="1" ht="19.5">
      <c r="B1159" s="27"/>
      <c r="D1159" s="134" t="s">
        <v>133</v>
      </c>
      <c r="F1159" s="135" t="s">
        <v>2232</v>
      </c>
      <c r="L1159" s="27"/>
      <c r="M1159" s="136"/>
      <c r="T1159" s="47"/>
      <c r="AT1159" s="15" t="s">
        <v>133</v>
      </c>
      <c r="AU1159" s="15" t="s">
        <v>74</v>
      </c>
    </row>
    <row r="1160" spans="2:65" s="1" customFormat="1">
      <c r="B1160" s="27"/>
      <c r="D1160" s="137" t="s">
        <v>135</v>
      </c>
      <c r="F1160" s="138" t="s">
        <v>2233</v>
      </c>
      <c r="L1160" s="27"/>
      <c r="M1160" s="136"/>
      <c r="T1160" s="47"/>
      <c r="AT1160" s="15" t="s">
        <v>135</v>
      </c>
      <c r="AU1160" s="15" t="s">
        <v>74</v>
      </c>
    </row>
    <row r="1161" spans="2:65" s="1" customFormat="1" ht="24.2" customHeight="1">
      <c r="B1161" s="121"/>
      <c r="C1161" s="122" t="s">
        <v>2234</v>
      </c>
      <c r="D1161" s="122" t="s">
        <v>126</v>
      </c>
      <c r="E1161" s="123" t="s">
        <v>2235</v>
      </c>
      <c r="F1161" s="124" t="s">
        <v>2236</v>
      </c>
      <c r="G1161" s="125" t="s">
        <v>129</v>
      </c>
      <c r="H1161" s="126">
        <v>30</v>
      </c>
      <c r="I1161" s="127">
        <v>173</v>
      </c>
      <c r="J1161" s="127">
        <f>ROUND(I1161*H1161,2)</f>
        <v>5190</v>
      </c>
      <c r="K1161" s="124" t="s">
        <v>130</v>
      </c>
      <c r="L1161" s="27"/>
      <c r="M1161" s="128" t="s">
        <v>3</v>
      </c>
      <c r="N1161" s="129" t="s">
        <v>36</v>
      </c>
      <c r="O1161" s="130">
        <v>0.39200000000000002</v>
      </c>
      <c r="P1161" s="130">
        <f>O1161*H1161</f>
        <v>11.76</v>
      </c>
      <c r="Q1161" s="130">
        <v>0</v>
      </c>
      <c r="R1161" s="130">
        <f>Q1161*H1161</f>
        <v>0</v>
      </c>
      <c r="S1161" s="130">
        <v>8.7500000000000008E-3</v>
      </c>
      <c r="T1161" s="131">
        <f>S1161*H1161</f>
        <v>0.26250000000000001</v>
      </c>
      <c r="AR1161" s="132" t="s">
        <v>131</v>
      </c>
      <c r="AT1161" s="132" t="s">
        <v>126</v>
      </c>
      <c r="AU1161" s="132" t="s">
        <v>74</v>
      </c>
      <c r="AY1161" s="15" t="s">
        <v>124</v>
      </c>
      <c r="BE1161" s="133">
        <f>IF(N1161="základní",J1161,0)</f>
        <v>5190</v>
      </c>
      <c r="BF1161" s="133">
        <f>IF(N1161="snížená",J1161,0)</f>
        <v>0</v>
      </c>
      <c r="BG1161" s="133">
        <f>IF(N1161="zákl. přenesená",J1161,0)</f>
        <v>0</v>
      </c>
      <c r="BH1161" s="133">
        <f>IF(N1161="sníž. přenesená",J1161,0)</f>
        <v>0</v>
      </c>
      <c r="BI1161" s="133">
        <f>IF(N1161="nulová",J1161,0)</f>
        <v>0</v>
      </c>
      <c r="BJ1161" s="15" t="s">
        <v>72</v>
      </c>
      <c r="BK1161" s="133">
        <f>ROUND(I1161*H1161,2)</f>
        <v>5190</v>
      </c>
      <c r="BL1161" s="15" t="s">
        <v>131</v>
      </c>
      <c r="BM1161" s="132" t="s">
        <v>2237</v>
      </c>
    </row>
    <row r="1162" spans="2:65" s="1" customFormat="1" ht="19.5">
      <c r="B1162" s="27"/>
      <c r="D1162" s="134" t="s">
        <v>133</v>
      </c>
      <c r="F1162" s="135" t="s">
        <v>2238</v>
      </c>
      <c r="L1162" s="27"/>
      <c r="M1162" s="136"/>
      <c r="T1162" s="47"/>
      <c r="AT1162" s="15" t="s">
        <v>133</v>
      </c>
      <c r="AU1162" s="15" t="s">
        <v>74</v>
      </c>
    </row>
    <row r="1163" spans="2:65" s="1" customFormat="1">
      <c r="B1163" s="27"/>
      <c r="D1163" s="137" t="s">
        <v>135</v>
      </c>
      <c r="F1163" s="138" t="s">
        <v>2239</v>
      </c>
      <c r="L1163" s="27"/>
      <c r="M1163" s="136"/>
      <c r="T1163" s="47"/>
      <c r="AT1163" s="15" t="s">
        <v>135</v>
      </c>
      <c r="AU1163" s="15" t="s">
        <v>74</v>
      </c>
    </row>
    <row r="1164" spans="2:65" s="1" customFormat="1" ht="24.2" customHeight="1">
      <c r="B1164" s="121"/>
      <c r="C1164" s="122" t="s">
        <v>2240</v>
      </c>
      <c r="D1164" s="122" t="s">
        <v>126</v>
      </c>
      <c r="E1164" s="123" t="s">
        <v>2241</v>
      </c>
      <c r="F1164" s="124" t="s">
        <v>2242</v>
      </c>
      <c r="G1164" s="125" t="s">
        <v>129</v>
      </c>
      <c r="H1164" s="126">
        <v>20</v>
      </c>
      <c r="I1164" s="127">
        <v>349</v>
      </c>
      <c r="J1164" s="127">
        <f>ROUND(I1164*H1164,2)</f>
        <v>6980</v>
      </c>
      <c r="K1164" s="124" t="s">
        <v>130</v>
      </c>
      <c r="L1164" s="27"/>
      <c r="M1164" s="128" t="s">
        <v>3</v>
      </c>
      <c r="N1164" s="129" t="s">
        <v>36</v>
      </c>
      <c r="O1164" s="130">
        <v>0.77800000000000002</v>
      </c>
      <c r="P1164" s="130">
        <f>O1164*H1164</f>
        <v>15.56</v>
      </c>
      <c r="Q1164" s="130">
        <v>0</v>
      </c>
      <c r="R1164" s="130">
        <f>Q1164*H1164</f>
        <v>0</v>
      </c>
      <c r="S1164" s="130">
        <v>2.0719999999999999E-2</v>
      </c>
      <c r="T1164" s="131">
        <f>S1164*H1164</f>
        <v>0.41439999999999999</v>
      </c>
      <c r="AR1164" s="132" t="s">
        <v>131</v>
      </c>
      <c r="AT1164" s="132" t="s">
        <v>126</v>
      </c>
      <c r="AU1164" s="132" t="s">
        <v>74</v>
      </c>
      <c r="AY1164" s="15" t="s">
        <v>124</v>
      </c>
      <c r="BE1164" s="133">
        <f>IF(N1164="základní",J1164,0)</f>
        <v>6980</v>
      </c>
      <c r="BF1164" s="133">
        <f>IF(N1164="snížená",J1164,0)</f>
        <v>0</v>
      </c>
      <c r="BG1164" s="133">
        <f>IF(N1164="zákl. přenesená",J1164,0)</f>
        <v>0</v>
      </c>
      <c r="BH1164" s="133">
        <f>IF(N1164="sníž. přenesená",J1164,0)</f>
        <v>0</v>
      </c>
      <c r="BI1164" s="133">
        <f>IF(N1164="nulová",J1164,0)</f>
        <v>0</v>
      </c>
      <c r="BJ1164" s="15" t="s">
        <v>72</v>
      </c>
      <c r="BK1164" s="133">
        <f>ROUND(I1164*H1164,2)</f>
        <v>6980</v>
      </c>
      <c r="BL1164" s="15" t="s">
        <v>131</v>
      </c>
      <c r="BM1164" s="132" t="s">
        <v>2243</v>
      </c>
    </row>
    <row r="1165" spans="2:65" s="1" customFormat="1" ht="19.5">
      <c r="B1165" s="27"/>
      <c r="D1165" s="134" t="s">
        <v>133</v>
      </c>
      <c r="F1165" s="135" t="s">
        <v>2244</v>
      </c>
      <c r="L1165" s="27"/>
      <c r="M1165" s="136"/>
      <c r="T1165" s="47"/>
      <c r="AT1165" s="15" t="s">
        <v>133</v>
      </c>
      <c r="AU1165" s="15" t="s">
        <v>74</v>
      </c>
    </row>
    <row r="1166" spans="2:65" s="1" customFormat="1">
      <c r="B1166" s="27"/>
      <c r="D1166" s="137" t="s">
        <v>135</v>
      </c>
      <c r="F1166" s="138" t="s">
        <v>2245</v>
      </c>
      <c r="L1166" s="27"/>
      <c r="M1166" s="136"/>
      <c r="T1166" s="47"/>
      <c r="AT1166" s="15" t="s">
        <v>135</v>
      </c>
      <c r="AU1166" s="15" t="s">
        <v>74</v>
      </c>
    </row>
    <row r="1167" spans="2:65" s="1" customFormat="1" ht="24.2" customHeight="1">
      <c r="B1167" s="121"/>
      <c r="C1167" s="122" t="s">
        <v>2246</v>
      </c>
      <c r="D1167" s="122" t="s">
        <v>126</v>
      </c>
      <c r="E1167" s="123" t="s">
        <v>2247</v>
      </c>
      <c r="F1167" s="124" t="s">
        <v>2248</v>
      </c>
      <c r="G1167" s="125" t="s">
        <v>129</v>
      </c>
      <c r="H1167" s="126">
        <v>8</v>
      </c>
      <c r="I1167" s="127">
        <v>1040</v>
      </c>
      <c r="J1167" s="127">
        <f>ROUND(I1167*H1167,2)</f>
        <v>8320</v>
      </c>
      <c r="K1167" s="124" t="s">
        <v>130</v>
      </c>
      <c r="L1167" s="27"/>
      <c r="M1167" s="128" t="s">
        <v>3</v>
      </c>
      <c r="N1167" s="129" t="s">
        <v>36</v>
      </c>
      <c r="O1167" s="130">
        <v>2.3740000000000001</v>
      </c>
      <c r="P1167" s="130">
        <f>O1167*H1167</f>
        <v>18.992000000000001</v>
      </c>
      <c r="Q1167" s="130">
        <v>0</v>
      </c>
      <c r="R1167" s="130">
        <f>Q1167*H1167</f>
        <v>0</v>
      </c>
      <c r="S1167" s="130">
        <v>6.318E-2</v>
      </c>
      <c r="T1167" s="131">
        <f>S1167*H1167</f>
        <v>0.50544</v>
      </c>
      <c r="AR1167" s="132" t="s">
        <v>131</v>
      </c>
      <c r="AT1167" s="132" t="s">
        <v>126</v>
      </c>
      <c r="AU1167" s="132" t="s">
        <v>74</v>
      </c>
      <c r="AY1167" s="15" t="s">
        <v>124</v>
      </c>
      <c r="BE1167" s="133">
        <f>IF(N1167="základní",J1167,0)</f>
        <v>8320</v>
      </c>
      <c r="BF1167" s="133">
        <f>IF(N1167="snížená",J1167,0)</f>
        <v>0</v>
      </c>
      <c r="BG1167" s="133">
        <f>IF(N1167="zákl. přenesená",J1167,0)</f>
        <v>0</v>
      </c>
      <c r="BH1167" s="133">
        <f>IF(N1167="sníž. přenesená",J1167,0)</f>
        <v>0</v>
      </c>
      <c r="BI1167" s="133">
        <f>IF(N1167="nulová",J1167,0)</f>
        <v>0</v>
      </c>
      <c r="BJ1167" s="15" t="s">
        <v>72</v>
      </c>
      <c r="BK1167" s="133">
        <f>ROUND(I1167*H1167,2)</f>
        <v>8320</v>
      </c>
      <c r="BL1167" s="15" t="s">
        <v>131</v>
      </c>
      <c r="BM1167" s="132" t="s">
        <v>2249</v>
      </c>
    </row>
    <row r="1168" spans="2:65" s="1" customFormat="1" ht="19.5">
      <c r="B1168" s="27"/>
      <c r="D1168" s="134" t="s">
        <v>133</v>
      </c>
      <c r="F1168" s="135" t="s">
        <v>2250</v>
      </c>
      <c r="L1168" s="27"/>
      <c r="M1168" s="136"/>
      <c r="T1168" s="47"/>
      <c r="AT1168" s="15" t="s">
        <v>133</v>
      </c>
      <c r="AU1168" s="15" t="s">
        <v>74</v>
      </c>
    </row>
    <row r="1169" spans="2:65" s="1" customFormat="1">
      <c r="B1169" s="27"/>
      <c r="D1169" s="137" t="s">
        <v>135</v>
      </c>
      <c r="F1169" s="138" t="s">
        <v>2251</v>
      </c>
      <c r="L1169" s="27"/>
      <c r="M1169" s="136"/>
      <c r="T1169" s="47"/>
      <c r="AT1169" s="15" t="s">
        <v>135</v>
      </c>
      <c r="AU1169" s="15" t="s">
        <v>74</v>
      </c>
    </row>
    <row r="1170" spans="2:65" s="1" customFormat="1" ht="24.2" customHeight="1">
      <c r="B1170" s="121"/>
      <c r="C1170" s="122" t="s">
        <v>2252</v>
      </c>
      <c r="D1170" s="122" t="s">
        <v>126</v>
      </c>
      <c r="E1170" s="123" t="s">
        <v>2253</v>
      </c>
      <c r="F1170" s="124" t="s">
        <v>2254</v>
      </c>
      <c r="G1170" s="125" t="s">
        <v>129</v>
      </c>
      <c r="H1170" s="126">
        <v>10</v>
      </c>
      <c r="I1170" s="127">
        <v>2090</v>
      </c>
      <c r="J1170" s="127">
        <f>ROUND(I1170*H1170,2)</f>
        <v>20900</v>
      </c>
      <c r="K1170" s="124" t="s">
        <v>130</v>
      </c>
      <c r="L1170" s="27"/>
      <c r="M1170" s="128" t="s">
        <v>3</v>
      </c>
      <c r="N1170" s="129" t="s">
        <v>36</v>
      </c>
      <c r="O1170" s="130">
        <v>4.91</v>
      </c>
      <c r="P1170" s="130">
        <f>O1170*H1170</f>
        <v>49.1</v>
      </c>
      <c r="Q1170" s="130">
        <v>0</v>
      </c>
      <c r="R1170" s="130">
        <f>Q1170*H1170</f>
        <v>0</v>
      </c>
      <c r="S1170" s="130">
        <v>9.0740000000000001E-2</v>
      </c>
      <c r="T1170" s="131">
        <f>S1170*H1170</f>
        <v>0.90739999999999998</v>
      </c>
      <c r="AR1170" s="132" t="s">
        <v>131</v>
      </c>
      <c r="AT1170" s="132" t="s">
        <v>126</v>
      </c>
      <c r="AU1170" s="132" t="s">
        <v>74</v>
      </c>
      <c r="AY1170" s="15" t="s">
        <v>124</v>
      </c>
      <c r="BE1170" s="133">
        <f>IF(N1170="základní",J1170,0)</f>
        <v>20900</v>
      </c>
      <c r="BF1170" s="133">
        <f>IF(N1170="snížená",J1170,0)</f>
        <v>0</v>
      </c>
      <c r="BG1170" s="133">
        <f>IF(N1170="zákl. přenesená",J1170,0)</f>
        <v>0</v>
      </c>
      <c r="BH1170" s="133">
        <f>IF(N1170="sníž. přenesená",J1170,0)</f>
        <v>0</v>
      </c>
      <c r="BI1170" s="133">
        <f>IF(N1170="nulová",J1170,0)</f>
        <v>0</v>
      </c>
      <c r="BJ1170" s="15" t="s">
        <v>72</v>
      </c>
      <c r="BK1170" s="133">
        <f>ROUND(I1170*H1170,2)</f>
        <v>20900</v>
      </c>
      <c r="BL1170" s="15" t="s">
        <v>131</v>
      </c>
      <c r="BM1170" s="132" t="s">
        <v>2255</v>
      </c>
    </row>
    <row r="1171" spans="2:65" s="1" customFormat="1" ht="19.5">
      <c r="B1171" s="27"/>
      <c r="D1171" s="134" t="s">
        <v>133</v>
      </c>
      <c r="F1171" s="135" t="s">
        <v>2256</v>
      </c>
      <c r="L1171" s="27"/>
      <c r="M1171" s="136"/>
      <c r="T1171" s="47"/>
      <c r="AT1171" s="15" t="s">
        <v>133</v>
      </c>
      <c r="AU1171" s="15" t="s">
        <v>74</v>
      </c>
    </row>
    <row r="1172" spans="2:65" s="1" customFormat="1">
      <c r="B1172" s="27"/>
      <c r="D1172" s="137" t="s">
        <v>135</v>
      </c>
      <c r="F1172" s="138" t="s">
        <v>2257</v>
      </c>
      <c r="L1172" s="27"/>
      <c r="M1172" s="136"/>
      <c r="T1172" s="47"/>
      <c r="AT1172" s="15" t="s">
        <v>135</v>
      </c>
      <c r="AU1172" s="15" t="s">
        <v>74</v>
      </c>
    </row>
    <row r="1173" spans="2:65" s="1" customFormat="1" ht="33" customHeight="1">
      <c r="B1173" s="121"/>
      <c r="C1173" s="122" t="s">
        <v>2258</v>
      </c>
      <c r="D1173" s="122" t="s">
        <v>126</v>
      </c>
      <c r="E1173" s="123" t="s">
        <v>2259</v>
      </c>
      <c r="F1173" s="124" t="s">
        <v>2260</v>
      </c>
      <c r="G1173" s="125" t="s">
        <v>156</v>
      </c>
      <c r="H1173" s="126">
        <v>5</v>
      </c>
      <c r="I1173" s="127">
        <v>115</v>
      </c>
      <c r="J1173" s="127">
        <f>ROUND(I1173*H1173,2)</f>
        <v>575</v>
      </c>
      <c r="K1173" s="124" t="s">
        <v>130</v>
      </c>
      <c r="L1173" s="27"/>
      <c r="M1173" s="128" t="s">
        <v>3</v>
      </c>
      <c r="N1173" s="129" t="s">
        <v>36</v>
      </c>
      <c r="O1173" s="130">
        <v>0.26</v>
      </c>
      <c r="P1173" s="130">
        <f>O1173*H1173</f>
        <v>1.3</v>
      </c>
      <c r="Q1173" s="130">
        <v>2.0000000000000002E-5</v>
      </c>
      <c r="R1173" s="130">
        <f>Q1173*H1173</f>
        <v>1E-4</v>
      </c>
      <c r="S1173" s="130">
        <v>0</v>
      </c>
      <c r="T1173" s="131">
        <f>S1173*H1173</f>
        <v>0</v>
      </c>
      <c r="AR1173" s="132" t="s">
        <v>131</v>
      </c>
      <c r="AT1173" s="132" t="s">
        <v>126</v>
      </c>
      <c r="AU1173" s="132" t="s">
        <v>74</v>
      </c>
      <c r="AY1173" s="15" t="s">
        <v>124</v>
      </c>
      <c r="BE1173" s="133">
        <f>IF(N1173="základní",J1173,0)</f>
        <v>575</v>
      </c>
      <c r="BF1173" s="133">
        <f>IF(N1173="snížená",J1173,0)</f>
        <v>0</v>
      </c>
      <c r="BG1173" s="133">
        <f>IF(N1173="zákl. přenesená",J1173,0)</f>
        <v>0</v>
      </c>
      <c r="BH1173" s="133">
        <f>IF(N1173="sníž. přenesená",J1173,0)</f>
        <v>0</v>
      </c>
      <c r="BI1173" s="133">
        <f>IF(N1173="nulová",J1173,0)</f>
        <v>0</v>
      </c>
      <c r="BJ1173" s="15" t="s">
        <v>72</v>
      </c>
      <c r="BK1173" s="133">
        <f>ROUND(I1173*H1173,2)</f>
        <v>575</v>
      </c>
      <c r="BL1173" s="15" t="s">
        <v>131</v>
      </c>
      <c r="BM1173" s="132" t="s">
        <v>2261</v>
      </c>
    </row>
    <row r="1174" spans="2:65" s="1" customFormat="1" ht="19.5">
      <c r="B1174" s="27"/>
      <c r="D1174" s="134" t="s">
        <v>133</v>
      </c>
      <c r="F1174" s="135" t="s">
        <v>2262</v>
      </c>
      <c r="L1174" s="27"/>
      <c r="M1174" s="136"/>
      <c r="T1174" s="47"/>
      <c r="AT1174" s="15" t="s">
        <v>133</v>
      </c>
      <c r="AU1174" s="15" t="s">
        <v>74</v>
      </c>
    </row>
    <row r="1175" spans="2:65" s="1" customFormat="1">
      <c r="B1175" s="27"/>
      <c r="D1175" s="137" t="s">
        <v>135</v>
      </c>
      <c r="F1175" s="138" t="s">
        <v>2263</v>
      </c>
      <c r="L1175" s="27"/>
      <c r="M1175" s="136"/>
      <c r="T1175" s="47"/>
      <c r="AT1175" s="15" t="s">
        <v>135</v>
      </c>
      <c r="AU1175" s="15" t="s">
        <v>74</v>
      </c>
    </row>
    <row r="1176" spans="2:65" s="1" customFormat="1" ht="33" customHeight="1">
      <c r="B1176" s="121"/>
      <c r="C1176" s="122" t="s">
        <v>2264</v>
      </c>
      <c r="D1176" s="122" t="s">
        <v>126</v>
      </c>
      <c r="E1176" s="123" t="s">
        <v>2265</v>
      </c>
      <c r="F1176" s="124" t="s">
        <v>2266</v>
      </c>
      <c r="G1176" s="125" t="s">
        <v>156</v>
      </c>
      <c r="H1176" s="126">
        <v>2</v>
      </c>
      <c r="I1176" s="127">
        <v>148</v>
      </c>
      <c r="J1176" s="127">
        <f>ROUND(I1176*H1176,2)</f>
        <v>296</v>
      </c>
      <c r="K1176" s="124" t="s">
        <v>130</v>
      </c>
      <c r="L1176" s="27"/>
      <c r="M1176" s="128" t="s">
        <v>3</v>
      </c>
      <c r="N1176" s="129" t="s">
        <v>36</v>
      </c>
      <c r="O1176" s="130">
        <v>0.27500000000000002</v>
      </c>
      <c r="P1176" s="130">
        <f>O1176*H1176</f>
        <v>0.55000000000000004</v>
      </c>
      <c r="Q1176" s="130">
        <v>4.0000000000000003E-5</v>
      </c>
      <c r="R1176" s="130">
        <f>Q1176*H1176</f>
        <v>8.0000000000000007E-5</v>
      </c>
      <c r="S1176" s="130">
        <v>0</v>
      </c>
      <c r="T1176" s="131">
        <f>S1176*H1176</f>
        <v>0</v>
      </c>
      <c r="AR1176" s="132" t="s">
        <v>131</v>
      </c>
      <c r="AT1176" s="132" t="s">
        <v>126</v>
      </c>
      <c r="AU1176" s="132" t="s">
        <v>74</v>
      </c>
      <c r="AY1176" s="15" t="s">
        <v>124</v>
      </c>
      <c r="BE1176" s="133">
        <f>IF(N1176="základní",J1176,0)</f>
        <v>296</v>
      </c>
      <c r="BF1176" s="133">
        <f>IF(N1176="snížená",J1176,0)</f>
        <v>0</v>
      </c>
      <c r="BG1176" s="133">
        <f>IF(N1176="zákl. přenesená",J1176,0)</f>
        <v>0</v>
      </c>
      <c r="BH1176" s="133">
        <f>IF(N1176="sníž. přenesená",J1176,0)</f>
        <v>0</v>
      </c>
      <c r="BI1176" s="133">
        <f>IF(N1176="nulová",J1176,0)</f>
        <v>0</v>
      </c>
      <c r="BJ1176" s="15" t="s">
        <v>72</v>
      </c>
      <c r="BK1176" s="133">
        <f>ROUND(I1176*H1176,2)</f>
        <v>296</v>
      </c>
      <c r="BL1176" s="15" t="s">
        <v>131</v>
      </c>
      <c r="BM1176" s="132" t="s">
        <v>2267</v>
      </c>
    </row>
    <row r="1177" spans="2:65" s="1" customFormat="1" ht="19.5">
      <c r="B1177" s="27"/>
      <c r="D1177" s="134" t="s">
        <v>133</v>
      </c>
      <c r="F1177" s="135" t="s">
        <v>2268</v>
      </c>
      <c r="L1177" s="27"/>
      <c r="M1177" s="136"/>
      <c r="T1177" s="47"/>
      <c r="AT1177" s="15" t="s">
        <v>133</v>
      </c>
      <c r="AU1177" s="15" t="s">
        <v>74</v>
      </c>
    </row>
    <row r="1178" spans="2:65" s="1" customFormat="1">
      <c r="B1178" s="27"/>
      <c r="D1178" s="137" t="s">
        <v>135</v>
      </c>
      <c r="F1178" s="138" t="s">
        <v>2269</v>
      </c>
      <c r="L1178" s="27"/>
      <c r="M1178" s="136"/>
      <c r="T1178" s="47"/>
      <c r="AT1178" s="15" t="s">
        <v>135</v>
      </c>
      <c r="AU1178" s="15" t="s">
        <v>74</v>
      </c>
    </row>
    <row r="1179" spans="2:65" s="1" customFormat="1" ht="33" customHeight="1">
      <c r="B1179" s="121"/>
      <c r="C1179" s="122" t="s">
        <v>2270</v>
      </c>
      <c r="D1179" s="122" t="s">
        <v>126</v>
      </c>
      <c r="E1179" s="123" t="s">
        <v>2271</v>
      </c>
      <c r="F1179" s="124" t="s">
        <v>2272</v>
      </c>
      <c r="G1179" s="125" t="s">
        <v>156</v>
      </c>
      <c r="H1179" s="126">
        <v>5</v>
      </c>
      <c r="I1179" s="127">
        <v>190</v>
      </c>
      <c r="J1179" s="127">
        <f>ROUND(I1179*H1179,2)</f>
        <v>950</v>
      </c>
      <c r="K1179" s="124" t="s">
        <v>130</v>
      </c>
      <c r="L1179" s="27"/>
      <c r="M1179" s="128" t="s">
        <v>3</v>
      </c>
      <c r="N1179" s="129" t="s">
        <v>36</v>
      </c>
      <c r="O1179" s="130">
        <v>0.28999999999999998</v>
      </c>
      <c r="P1179" s="130">
        <f>O1179*H1179</f>
        <v>1.45</v>
      </c>
      <c r="Q1179" s="130">
        <v>8.0000000000000007E-5</v>
      </c>
      <c r="R1179" s="130">
        <f>Q1179*H1179</f>
        <v>4.0000000000000002E-4</v>
      </c>
      <c r="S1179" s="130">
        <v>0</v>
      </c>
      <c r="T1179" s="131">
        <f>S1179*H1179</f>
        <v>0</v>
      </c>
      <c r="AR1179" s="132" t="s">
        <v>131</v>
      </c>
      <c r="AT1179" s="132" t="s">
        <v>126</v>
      </c>
      <c r="AU1179" s="132" t="s">
        <v>74</v>
      </c>
      <c r="AY1179" s="15" t="s">
        <v>124</v>
      </c>
      <c r="BE1179" s="133">
        <f>IF(N1179="základní",J1179,0)</f>
        <v>950</v>
      </c>
      <c r="BF1179" s="133">
        <f>IF(N1179="snížená",J1179,0)</f>
        <v>0</v>
      </c>
      <c r="BG1179" s="133">
        <f>IF(N1179="zákl. přenesená",J1179,0)</f>
        <v>0</v>
      </c>
      <c r="BH1179" s="133">
        <f>IF(N1179="sníž. přenesená",J1179,0)</f>
        <v>0</v>
      </c>
      <c r="BI1179" s="133">
        <f>IF(N1179="nulová",J1179,0)</f>
        <v>0</v>
      </c>
      <c r="BJ1179" s="15" t="s">
        <v>72</v>
      </c>
      <c r="BK1179" s="133">
        <f>ROUND(I1179*H1179,2)</f>
        <v>950</v>
      </c>
      <c r="BL1179" s="15" t="s">
        <v>131</v>
      </c>
      <c r="BM1179" s="132" t="s">
        <v>2273</v>
      </c>
    </row>
    <row r="1180" spans="2:65" s="1" customFormat="1" ht="19.5">
      <c r="B1180" s="27"/>
      <c r="D1180" s="134" t="s">
        <v>133</v>
      </c>
      <c r="F1180" s="135" t="s">
        <v>2274</v>
      </c>
      <c r="L1180" s="27"/>
      <c r="M1180" s="136"/>
      <c r="T1180" s="47"/>
      <c r="AT1180" s="15" t="s">
        <v>133</v>
      </c>
      <c r="AU1180" s="15" t="s">
        <v>74</v>
      </c>
    </row>
    <row r="1181" spans="2:65" s="1" customFormat="1">
      <c r="B1181" s="27"/>
      <c r="D1181" s="137" t="s">
        <v>135</v>
      </c>
      <c r="F1181" s="138" t="s">
        <v>2275</v>
      </c>
      <c r="L1181" s="27"/>
      <c r="M1181" s="136"/>
      <c r="T1181" s="47"/>
      <c r="AT1181" s="15" t="s">
        <v>135</v>
      </c>
      <c r="AU1181" s="15" t="s">
        <v>74</v>
      </c>
    </row>
    <row r="1182" spans="2:65" s="1" customFormat="1" ht="24.2" customHeight="1">
      <c r="B1182" s="121"/>
      <c r="C1182" s="122" t="s">
        <v>2276</v>
      </c>
      <c r="D1182" s="122" t="s">
        <v>126</v>
      </c>
      <c r="E1182" s="123" t="s">
        <v>2277</v>
      </c>
      <c r="F1182" s="124" t="s">
        <v>2278</v>
      </c>
      <c r="G1182" s="125" t="s">
        <v>252</v>
      </c>
      <c r="H1182" s="126">
        <v>15</v>
      </c>
      <c r="I1182" s="127">
        <v>1890</v>
      </c>
      <c r="J1182" s="127">
        <f>ROUND(I1182*H1182,2)</f>
        <v>28350</v>
      </c>
      <c r="K1182" s="124" t="s">
        <v>130</v>
      </c>
      <c r="L1182" s="27"/>
      <c r="M1182" s="128" t="s">
        <v>3</v>
      </c>
      <c r="N1182" s="129" t="s">
        <v>36</v>
      </c>
      <c r="O1182" s="130">
        <v>0.56000000000000005</v>
      </c>
      <c r="P1182" s="130">
        <f>O1182*H1182</f>
        <v>8.4</v>
      </c>
      <c r="Q1182" s="130">
        <v>7.6000000000000004E-4</v>
      </c>
      <c r="R1182" s="130">
        <f>Q1182*H1182</f>
        <v>1.14E-2</v>
      </c>
      <c r="S1182" s="130">
        <v>2.0999999999999999E-3</v>
      </c>
      <c r="T1182" s="131">
        <f>S1182*H1182</f>
        <v>3.15E-2</v>
      </c>
      <c r="AR1182" s="132" t="s">
        <v>131</v>
      </c>
      <c r="AT1182" s="132" t="s">
        <v>126</v>
      </c>
      <c r="AU1182" s="132" t="s">
        <v>74</v>
      </c>
      <c r="AY1182" s="15" t="s">
        <v>124</v>
      </c>
      <c r="BE1182" s="133">
        <f>IF(N1182="základní",J1182,0)</f>
        <v>28350</v>
      </c>
      <c r="BF1182" s="133">
        <f>IF(N1182="snížená",J1182,0)</f>
        <v>0</v>
      </c>
      <c r="BG1182" s="133">
        <f>IF(N1182="zákl. přenesená",J1182,0)</f>
        <v>0</v>
      </c>
      <c r="BH1182" s="133">
        <f>IF(N1182="sníž. přenesená",J1182,0)</f>
        <v>0</v>
      </c>
      <c r="BI1182" s="133">
        <f>IF(N1182="nulová",J1182,0)</f>
        <v>0</v>
      </c>
      <c r="BJ1182" s="15" t="s">
        <v>72</v>
      </c>
      <c r="BK1182" s="133">
        <f>ROUND(I1182*H1182,2)</f>
        <v>28350</v>
      </c>
      <c r="BL1182" s="15" t="s">
        <v>131</v>
      </c>
      <c r="BM1182" s="132" t="s">
        <v>2279</v>
      </c>
    </row>
    <row r="1183" spans="2:65" s="1" customFormat="1" ht="29.25">
      <c r="B1183" s="27"/>
      <c r="D1183" s="134" t="s">
        <v>133</v>
      </c>
      <c r="F1183" s="135" t="s">
        <v>2280</v>
      </c>
      <c r="L1183" s="27"/>
      <c r="M1183" s="136"/>
      <c r="T1183" s="47"/>
      <c r="AT1183" s="15" t="s">
        <v>133</v>
      </c>
      <c r="AU1183" s="15" t="s">
        <v>74</v>
      </c>
    </row>
    <row r="1184" spans="2:65" s="1" customFormat="1">
      <c r="B1184" s="27"/>
      <c r="D1184" s="137" t="s">
        <v>135</v>
      </c>
      <c r="F1184" s="138" t="s">
        <v>2281</v>
      </c>
      <c r="L1184" s="27"/>
      <c r="M1184" s="136"/>
      <c r="T1184" s="47"/>
      <c r="AT1184" s="15" t="s">
        <v>135</v>
      </c>
      <c r="AU1184" s="15" t="s">
        <v>74</v>
      </c>
    </row>
    <row r="1185" spans="2:65" s="1" customFormat="1" ht="24.2" customHeight="1">
      <c r="B1185" s="121"/>
      <c r="C1185" s="122" t="s">
        <v>2282</v>
      </c>
      <c r="D1185" s="122" t="s">
        <v>126</v>
      </c>
      <c r="E1185" s="123" t="s">
        <v>2283</v>
      </c>
      <c r="F1185" s="124" t="s">
        <v>2284</v>
      </c>
      <c r="G1185" s="125" t="s">
        <v>252</v>
      </c>
      <c r="H1185" s="126">
        <v>10</v>
      </c>
      <c r="I1185" s="127">
        <v>3690</v>
      </c>
      <c r="J1185" s="127">
        <f>ROUND(I1185*H1185,2)</f>
        <v>36900</v>
      </c>
      <c r="K1185" s="124" t="s">
        <v>130</v>
      </c>
      <c r="L1185" s="27"/>
      <c r="M1185" s="128" t="s">
        <v>3</v>
      </c>
      <c r="N1185" s="129" t="s">
        <v>36</v>
      </c>
      <c r="O1185" s="130">
        <v>1.75</v>
      </c>
      <c r="P1185" s="130">
        <f>O1185*H1185</f>
        <v>17.5</v>
      </c>
      <c r="Q1185" s="130">
        <v>1.32E-3</v>
      </c>
      <c r="R1185" s="130">
        <f>Q1185*H1185</f>
        <v>1.32E-2</v>
      </c>
      <c r="S1185" s="130">
        <v>2.5000000000000001E-2</v>
      </c>
      <c r="T1185" s="131">
        <f>S1185*H1185</f>
        <v>0.25</v>
      </c>
      <c r="AR1185" s="132" t="s">
        <v>131</v>
      </c>
      <c r="AT1185" s="132" t="s">
        <v>126</v>
      </c>
      <c r="AU1185" s="132" t="s">
        <v>74</v>
      </c>
      <c r="AY1185" s="15" t="s">
        <v>124</v>
      </c>
      <c r="BE1185" s="133">
        <f>IF(N1185="základní",J1185,0)</f>
        <v>36900</v>
      </c>
      <c r="BF1185" s="133">
        <f>IF(N1185="snížená",J1185,0)</f>
        <v>0</v>
      </c>
      <c r="BG1185" s="133">
        <f>IF(N1185="zákl. přenesená",J1185,0)</f>
        <v>0</v>
      </c>
      <c r="BH1185" s="133">
        <f>IF(N1185="sníž. přenesená",J1185,0)</f>
        <v>0</v>
      </c>
      <c r="BI1185" s="133">
        <f>IF(N1185="nulová",J1185,0)</f>
        <v>0</v>
      </c>
      <c r="BJ1185" s="15" t="s">
        <v>72</v>
      </c>
      <c r="BK1185" s="133">
        <f>ROUND(I1185*H1185,2)</f>
        <v>36900</v>
      </c>
      <c r="BL1185" s="15" t="s">
        <v>131</v>
      </c>
      <c r="BM1185" s="132" t="s">
        <v>2285</v>
      </c>
    </row>
    <row r="1186" spans="2:65" s="1" customFormat="1" ht="29.25">
      <c r="B1186" s="27"/>
      <c r="D1186" s="134" t="s">
        <v>133</v>
      </c>
      <c r="F1186" s="135" t="s">
        <v>2286</v>
      </c>
      <c r="L1186" s="27"/>
      <c r="M1186" s="136"/>
      <c r="T1186" s="47"/>
      <c r="AT1186" s="15" t="s">
        <v>133</v>
      </c>
      <c r="AU1186" s="15" t="s">
        <v>74</v>
      </c>
    </row>
    <row r="1187" spans="2:65" s="1" customFormat="1">
      <c r="B1187" s="27"/>
      <c r="D1187" s="137" t="s">
        <v>135</v>
      </c>
      <c r="F1187" s="138" t="s">
        <v>2287</v>
      </c>
      <c r="L1187" s="27"/>
      <c r="M1187" s="136"/>
      <c r="T1187" s="47"/>
      <c r="AT1187" s="15" t="s">
        <v>135</v>
      </c>
      <c r="AU1187" s="15" t="s">
        <v>74</v>
      </c>
    </row>
    <row r="1188" spans="2:65" s="1" customFormat="1" ht="24.2" customHeight="1">
      <c r="B1188" s="121"/>
      <c r="C1188" s="122" t="s">
        <v>2288</v>
      </c>
      <c r="D1188" s="122" t="s">
        <v>126</v>
      </c>
      <c r="E1188" s="123" t="s">
        <v>2289</v>
      </c>
      <c r="F1188" s="124" t="s">
        <v>2290</v>
      </c>
      <c r="G1188" s="125" t="s">
        <v>252</v>
      </c>
      <c r="H1188" s="126">
        <v>5</v>
      </c>
      <c r="I1188" s="127">
        <v>5460</v>
      </c>
      <c r="J1188" s="127">
        <f>ROUND(I1188*H1188,2)</f>
        <v>27300</v>
      </c>
      <c r="K1188" s="124" t="s">
        <v>130</v>
      </c>
      <c r="L1188" s="27"/>
      <c r="M1188" s="128" t="s">
        <v>3</v>
      </c>
      <c r="N1188" s="129" t="s">
        <v>36</v>
      </c>
      <c r="O1188" s="130">
        <v>2.6</v>
      </c>
      <c r="P1188" s="130">
        <f>O1188*H1188</f>
        <v>13</v>
      </c>
      <c r="Q1188" s="130">
        <v>2.7899999999999999E-3</v>
      </c>
      <c r="R1188" s="130">
        <f>Q1188*H1188</f>
        <v>1.3950000000000001E-2</v>
      </c>
      <c r="S1188" s="130">
        <v>5.6000000000000001E-2</v>
      </c>
      <c r="T1188" s="131">
        <f>S1188*H1188</f>
        <v>0.28000000000000003</v>
      </c>
      <c r="AR1188" s="132" t="s">
        <v>131</v>
      </c>
      <c r="AT1188" s="132" t="s">
        <v>126</v>
      </c>
      <c r="AU1188" s="132" t="s">
        <v>74</v>
      </c>
      <c r="AY1188" s="15" t="s">
        <v>124</v>
      </c>
      <c r="BE1188" s="133">
        <f>IF(N1188="základní",J1188,0)</f>
        <v>27300</v>
      </c>
      <c r="BF1188" s="133">
        <f>IF(N1188="snížená",J1188,0)</f>
        <v>0</v>
      </c>
      <c r="BG1188" s="133">
        <f>IF(N1188="zákl. přenesená",J1188,0)</f>
        <v>0</v>
      </c>
      <c r="BH1188" s="133">
        <f>IF(N1188="sníž. přenesená",J1188,0)</f>
        <v>0</v>
      </c>
      <c r="BI1188" s="133">
        <f>IF(N1188="nulová",J1188,0)</f>
        <v>0</v>
      </c>
      <c r="BJ1188" s="15" t="s">
        <v>72</v>
      </c>
      <c r="BK1188" s="133">
        <f>ROUND(I1188*H1188,2)</f>
        <v>27300</v>
      </c>
      <c r="BL1188" s="15" t="s">
        <v>131</v>
      </c>
      <c r="BM1188" s="132" t="s">
        <v>2291</v>
      </c>
    </row>
    <row r="1189" spans="2:65" s="1" customFormat="1" ht="29.25">
      <c r="B1189" s="27"/>
      <c r="D1189" s="134" t="s">
        <v>133</v>
      </c>
      <c r="F1189" s="135" t="s">
        <v>2292</v>
      </c>
      <c r="L1189" s="27"/>
      <c r="M1189" s="136"/>
      <c r="T1189" s="47"/>
      <c r="AT1189" s="15" t="s">
        <v>133</v>
      </c>
      <c r="AU1189" s="15" t="s">
        <v>74</v>
      </c>
    </row>
    <row r="1190" spans="2:65" s="1" customFormat="1">
      <c r="B1190" s="27"/>
      <c r="D1190" s="137" t="s">
        <v>135</v>
      </c>
      <c r="F1190" s="138" t="s">
        <v>2293</v>
      </c>
      <c r="L1190" s="27"/>
      <c r="M1190" s="136"/>
      <c r="T1190" s="47"/>
      <c r="AT1190" s="15" t="s">
        <v>135</v>
      </c>
      <c r="AU1190" s="15" t="s">
        <v>74</v>
      </c>
    </row>
    <row r="1191" spans="2:65" s="1" customFormat="1" ht="24.2" customHeight="1">
      <c r="B1191" s="121"/>
      <c r="C1191" s="122" t="s">
        <v>2294</v>
      </c>
      <c r="D1191" s="122" t="s">
        <v>126</v>
      </c>
      <c r="E1191" s="123" t="s">
        <v>2295</v>
      </c>
      <c r="F1191" s="124" t="s">
        <v>2296</v>
      </c>
      <c r="G1191" s="125" t="s">
        <v>129</v>
      </c>
      <c r="H1191" s="126">
        <v>30</v>
      </c>
      <c r="I1191" s="127">
        <v>68.5</v>
      </c>
      <c r="J1191" s="127">
        <f>ROUND(I1191*H1191,2)</f>
        <v>2055</v>
      </c>
      <c r="K1191" s="124" t="s">
        <v>130</v>
      </c>
      <c r="L1191" s="27"/>
      <c r="M1191" s="128" t="s">
        <v>3</v>
      </c>
      <c r="N1191" s="129" t="s">
        <v>36</v>
      </c>
      <c r="O1191" s="130">
        <v>0.16600000000000001</v>
      </c>
      <c r="P1191" s="130">
        <f>O1191*H1191</f>
        <v>4.9800000000000004</v>
      </c>
      <c r="Q1191" s="130">
        <v>0</v>
      </c>
      <c r="R1191" s="130">
        <f>Q1191*H1191</f>
        <v>0</v>
      </c>
      <c r="S1191" s="130">
        <v>1.2999999999999999E-3</v>
      </c>
      <c r="T1191" s="131">
        <f>S1191*H1191</f>
        <v>3.9E-2</v>
      </c>
      <c r="AR1191" s="132" t="s">
        <v>131</v>
      </c>
      <c r="AT1191" s="132" t="s">
        <v>126</v>
      </c>
      <c r="AU1191" s="132" t="s">
        <v>74</v>
      </c>
      <c r="AY1191" s="15" t="s">
        <v>124</v>
      </c>
      <c r="BE1191" s="133">
        <f>IF(N1191="základní",J1191,0)</f>
        <v>2055</v>
      </c>
      <c r="BF1191" s="133">
        <f>IF(N1191="snížená",J1191,0)</f>
        <v>0</v>
      </c>
      <c r="BG1191" s="133">
        <f>IF(N1191="zákl. přenesená",J1191,0)</f>
        <v>0</v>
      </c>
      <c r="BH1191" s="133">
        <f>IF(N1191="sníž. přenesená",J1191,0)</f>
        <v>0</v>
      </c>
      <c r="BI1191" s="133">
        <f>IF(N1191="nulová",J1191,0)</f>
        <v>0</v>
      </c>
      <c r="BJ1191" s="15" t="s">
        <v>72</v>
      </c>
      <c r="BK1191" s="133">
        <f>ROUND(I1191*H1191,2)</f>
        <v>2055</v>
      </c>
      <c r="BL1191" s="15" t="s">
        <v>131</v>
      </c>
      <c r="BM1191" s="132" t="s">
        <v>2297</v>
      </c>
    </row>
    <row r="1192" spans="2:65" s="1" customFormat="1" ht="19.5">
      <c r="B1192" s="27"/>
      <c r="D1192" s="134" t="s">
        <v>133</v>
      </c>
      <c r="F1192" s="135" t="s">
        <v>2298</v>
      </c>
      <c r="L1192" s="27"/>
      <c r="M1192" s="136"/>
      <c r="T1192" s="47"/>
      <c r="AT1192" s="15" t="s">
        <v>133</v>
      </c>
      <c r="AU1192" s="15" t="s">
        <v>74</v>
      </c>
    </row>
    <row r="1193" spans="2:65" s="1" customFormat="1">
      <c r="B1193" s="27"/>
      <c r="D1193" s="137" t="s">
        <v>135</v>
      </c>
      <c r="F1193" s="138" t="s">
        <v>2299</v>
      </c>
      <c r="L1193" s="27"/>
      <c r="M1193" s="136"/>
      <c r="T1193" s="47"/>
      <c r="AT1193" s="15" t="s">
        <v>135</v>
      </c>
      <c r="AU1193" s="15" t="s">
        <v>74</v>
      </c>
    </row>
    <row r="1194" spans="2:65" s="1" customFormat="1" ht="24.2" customHeight="1">
      <c r="B1194" s="121"/>
      <c r="C1194" s="122" t="s">
        <v>2300</v>
      </c>
      <c r="D1194" s="122" t="s">
        <v>126</v>
      </c>
      <c r="E1194" s="123" t="s">
        <v>2301</v>
      </c>
      <c r="F1194" s="124" t="s">
        <v>2302</v>
      </c>
      <c r="G1194" s="125" t="s">
        <v>129</v>
      </c>
      <c r="H1194" s="126">
        <v>1</v>
      </c>
      <c r="I1194" s="127">
        <v>203</v>
      </c>
      <c r="J1194" s="127">
        <f>ROUND(I1194*H1194,2)</f>
        <v>203</v>
      </c>
      <c r="K1194" s="124" t="s">
        <v>130</v>
      </c>
      <c r="L1194" s="27"/>
      <c r="M1194" s="128" t="s">
        <v>3</v>
      </c>
      <c r="N1194" s="129" t="s">
        <v>36</v>
      </c>
      <c r="O1194" s="130">
        <v>0.48</v>
      </c>
      <c r="P1194" s="130">
        <f>O1194*H1194</f>
        <v>0.48</v>
      </c>
      <c r="Q1194" s="130">
        <v>0</v>
      </c>
      <c r="R1194" s="130">
        <f>Q1194*H1194</f>
        <v>0</v>
      </c>
      <c r="S1194" s="130">
        <v>6.8000000000000005E-2</v>
      </c>
      <c r="T1194" s="131">
        <f>S1194*H1194</f>
        <v>6.8000000000000005E-2</v>
      </c>
      <c r="AR1194" s="132" t="s">
        <v>131</v>
      </c>
      <c r="AT1194" s="132" t="s">
        <v>126</v>
      </c>
      <c r="AU1194" s="132" t="s">
        <v>74</v>
      </c>
      <c r="AY1194" s="15" t="s">
        <v>124</v>
      </c>
      <c r="BE1194" s="133">
        <f>IF(N1194="základní",J1194,0)</f>
        <v>203</v>
      </c>
      <c r="BF1194" s="133">
        <f>IF(N1194="snížená",J1194,0)</f>
        <v>0</v>
      </c>
      <c r="BG1194" s="133">
        <f>IF(N1194="zákl. přenesená",J1194,0)</f>
        <v>0</v>
      </c>
      <c r="BH1194" s="133">
        <f>IF(N1194="sníž. přenesená",J1194,0)</f>
        <v>0</v>
      </c>
      <c r="BI1194" s="133">
        <f>IF(N1194="nulová",J1194,0)</f>
        <v>0</v>
      </c>
      <c r="BJ1194" s="15" t="s">
        <v>72</v>
      </c>
      <c r="BK1194" s="133">
        <f>ROUND(I1194*H1194,2)</f>
        <v>203</v>
      </c>
      <c r="BL1194" s="15" t="s">
        <v>131</v>
      </c>
      <c r="BM1194" s="132" t="s">
        <v>2303</v>
      </c>
    </row>
    <row r="1195" spans="2:65" s="1" customFormat="1" ht="29.25">
      <c r="B1195" s="27"/>
      <c r="D1195" s="134" t="s">
        <v>133</v>
      </c>
      <c r="F1195" s="135" t="s">
        <v>2304</v>
      </c>
      <c r="L1195" s="27"/>
      <c r="M1195" s="136"/>
      <c r="T1195" s="47"/>
      <c r="AT1195" s="15" t="s">
        <v>133</v>
      </c>
      <c r="AU1195" s="15" t="s">
        <v>74</v>
      </c>
    </row>
    <row r="1196" spans="2:65" s="1" customFormat="1">
      <c r="B1196" s="27"/>
      <c r="D1196" s="137" t="s">
        <v>135</v>
      </c>
      <c r="F1196" s="138" t="s">
        <v>2305</v>
      </c>
      <c r="L1196" s="27"/>
      <c r="M1196" s="136"/>
      <c r="T1196" s="47"/>
      <c r="AT1196" s="15" t="s">
        <v>135</v>
      </c>
      <c r="AU1196" s="15" t="s">
        <v>74</v>
      </c>
    </row>
    <row r="1197" spans="2:65" s="1" customFormat="1" ht="24.2" customHeight="1">
      <c r="B1197" s="121"/>
      <c r="C1197" s="122" t="s">
        <v>2306</v>
      </c>
      <c r="D1197" s="122" t="s">
        <v>126</v>
      </c>
      <c r="E1197" s="123" t="s">
        <v>2307</v>
      </c>
      <c r="F1197" s="124" t="s">
        <v>2308</v>
      </c>
      <c r="G1197" s="125" t="s">
        <v>129</v>
      </c>
      <c r="H1197" s="126">
        <v>20</v>
      </c>
      <c r="I1197" s="127">
        <v>127</v>
      </c>
      <c r="J1197" s="127">
        <f>ROUND(I1197*H1197,2)</f>
        <v>2540</v>
      </c>
      <c r="K1197" s="124" t="s">
        <v>130</v>
      </c>
      <c r="L1197" s="27"/>
      <c r="M1197" s="128" t="s">
        <v>3</v>
      </c>
      <c r="N1197" s="129" t="s">
        <v>36</v>
      </c>
      <c r="O1197" s="130">
        <v>0.3</v>
      </c>
      <c r="P1197" s="130">
        <f>O1197*H1197</f>
        <v>6</v>
      </c>
      <c r="Q1197" s="130">
        <v>0</v>
      </c>
      <c r="R1197" s="130">
        <f>Q1197*H1197</f>
        <v>0</v>
      </c>
      <c r="S1197" s="130">
        <v>6.8000000000000005E-2</v>
      </c>
      <c r="T1197" s="131">
        <f>S1197*H1197</f>
        <v>1.36</v>
      </c>
      <c r="AR1197" s="132" t="s">
        <v>131</v>
      </c>
      <c r="AT1197" s="132" t="s">
        <v>126</v>
      </c>
      <c r="AU1197" s="132" t="s">
        <v>74</v>
      </c>
      <c r="AY1197" s="15" t="s">
        <v>124</v>
      </c>
      <c r="BE1197" s="133">
        <f>IF(N1197="základní",J1197,0)</f>
        <v>2540</v>
      </c>
      <c r="BF1197" s="133">
        <f>IF(N1197="snížená",J1197,0)</f>
        <v>0</v>
      </c>
      <c r="BG1197" s="133">
        <f>IF(N1197="zákl. přenesená",J1197,0)</f>
        <v>0</v>
      </c>
      <c r="BH1197" s="133">
        <f>IF(N1197="sníž. přenesená",J1197,0)</f>
        <v>0</v>
      </c>
      <c r="BI1197" s="133">
        <f>IF(N1197="nulová",J1197,0)</f>
        <v>0</v>
      </c>
      <c r="BJ1197" s="15" t="s">
        <v>72</v>
      </c>
      <c r="BK1197" s="133">
        <f>ROUND(I1197*H1197,2)</f>
        <v>2540</v>
      </c>
      <c r="BL1197" s="15" t="s">
        <v>131</v>
      </c>
      <c r="BM1197" s="132" t="s">
        <v>2309</v>
      </c>
    </row>
    <row r="1198" spans="2:65" s="1" customFormat="1" ht="29.25">
      <c r="B1198" s="27"/>
      <c r="D1198" s="134" t="s">
        <v>133</v>
      </c>
      <c r="F1198" s="135" t="s">
        <v>2310</v>
      </c>
      <c r="L1198" s="27"/>
      <c r="M1198" s="136"/>
      <c r="T1198" s="47"/>
      <c r="AT1198" s="15" t="s">
        <v>133</v>
      </c>
      <c r="AU1198" s="15" t="s">
        <v>74</v>
      </c>
    </row>
    <row r="1199" spans="2:65" s="1" customFormat="1">
      <c r="B1199" s="27"/>
      <c r="D1199" s="137" t="s">
        <v>135</v>
      </c>
      <c r="F1199" s="138" t="s">
        <v>2311</v>
      </c>
      <c r="L1199" s="27"/>
      <c r="M1199" s="136"/>
      <c r="T1199" s="47"/>
      <c r="AT1199" s="15" t="s">
        <v>135</v>
      </c>
      <c r="AU1199" s="15" t="s">
        <v>74</v>
      </c>
    </row>
    <row r="1200" spans="2:65" s="1" customFormat="1" ht="24.2" customHeight="1">
      <c r="B1200" s="121"/>
      <c r="C1200" s="122" t="s">
        <v>2312</v>
      </c>
      <c r="D1200" s="122" t="s">
        <v>126</v>
      </c>
      <c r="E1200" s="123" t="s">
        <v>2313</v>
      </c>
      <c r="F1200" s="124" t="s">
        <v>2314</v>
      </c>
      <c r="G1200" s="125" t="s">
        <v>129</v>
      </c>
      <c r="H1200" s="126">
        <v>40</v>
      </c>
      <c r="I1200" s="127">
        <v>37.1</v>
      </c>
      <c r="J1200" s="127">
        <f>ROUND(I1200*H1200,2)</f>
        <v>1484</v>
      </c>
      <c r="K1200" s="124" t="s">
        <v>130</v>
      </c>
      <c r="L1200" s="27"/>
      <c r="M1200" s="128" t="s">
        <v>3</v>
      </c>
      <c r="N1200" s="129" t="s">
        <v>36</v>
      </c>
      <c r="O1200" s="130">
        <v>0.1</v>
      </c>
      <c r="P1200" s="130">
        <f>O1200*H1200</f>
        <v>4</v>
      </c>
      <c r="Q1200" s="130">
        <v>0</v>
      </c>
      <c r="R1200" s="130">
        <f>Q1200*H1200</f>
        <v>0</v>
      </c>
      <c r="S1200" s="130">
        <v>0</v>
      </c>
      <c r="T1200" s="131">
        <f>S1200*H1200</f>
        <v>0</v>
      </c>
      <c r="AR1200" s="132" t="s">
        <v>131</v>
      </c>
      <c r="AT1200" s="132" t="s">
        <v>126</v>
      </c>
      <c r="AU1200" s="132" t="s">
        <v>74</v>
      </c>
      <c r="AY1200" s="15" t="s">
        <v>124</v>
      </c>
      <c r="BE1200" s="133">
        <f>IF(N1200="základní",J1200,0)</f>
        <v>1484</v>
      </c>
      <c r="BF1200" s="133">
        <f>IF(N1200="snížená",J1200,0)</f>
        <v>0</v>
      </c>
      <c r="BG1200" s="133">
        <f>IF(N1200="zákl. přenesená",J1200,0)</f>
        <v>0</v>
      </c>
      <c r="BH1200" s="133">
        <f>IF(N1200="sníž. přenesená",J1200,0)</f>
        <v>0</v>
      </c>
      <c r="BI1200" s="133">
        <f>IF(N1200="nulová",J1200,0)</f>
        <v>0</v>
      </c>
      <c r="BJ1200" s="15" t="s">
        <v>72</v>
      </c>
      <c r="BK1200" s="133">
        <f>ROUND(I1200*H1200,2)</f>
        <v>1484</v>
      </c>
      <c r="BL1200" s="15" t="s">
        <v>131</v>
      </c>
      <c r="BM1200" s="132" t="s">
        <v>2315</v>
      </c>
    </row>
    <row r="1201" spans="2:65" s="1" customFormat="1" ht="39">
      <c r="B1201" s="27"/>
      <c r="D1201" s="134" t="s">
        <v>133</v>
      </c>
      <c r="F1201" s="135" t="s">
        <v>2316</v>
      </c>
      <c r="L1201" s="27"/>
      <c r="M1201" s="136"/>
      <c r="T1201" s="47"/>
      <c r="AT1201" s="15" t="s">
        <v>133</v>
      </c>
      <c r="AU1201" s="15" t="s">
        <v>74</v>
      </c>
    </row>
    <row r="1202" spans="2:65" s="1" customFormat="1">
      <c r="B1202" s="27"/>
      <c r="D1202" s="137" t="s">
        <v>135</v>
      </c>
      <c r="F1202" s="138" t="s">
        <v>2317</v>
      </c>
      <c r="L1202" s="27"/>
      <c r="M1202" s="136"/>
      <c r="T1202" s="47"/>
      <c r="AT1202" s="15" t="s">
        <v>135</v>
      </c>
      <c r="AU1202" s="15" t="s">
        <v>74</v>
      </c>
    </row>
    <row r="1203" spans="2:65" s="1" customFormat="1" ht="16.5" customHeight="1">
      <c r="B1203" s="121"/>
      <c r="C1203" s="122" t="s">
        <v>2318</v>
      </c>
      <c r="D1203" s="122" t="s">
        <v>126</v>
      </c>
      <c r="E1203" s="123" t="s">
        <v>2319</v>
      </c>
      <c r="F1203" s="124" t="s">
        <v>2320</v>
      </c>
      <c r="G1203" s="125" t="s">
        <v>129</v>
      </c>
      <c r="H1203" s="126">
        <v>5</v>
      </c>
      <c r="I1203" s="127">
        <v>1060</v>
      </c>
      <c r="J1203" s="127">
        <f>ROUND(I1203*H1203,2)</f>
        <v>5300</v>
      </c>
      <c r="K1203" s="124" t="s">
        <v>130</v>
      </c>
      <c r="L1203" s="27"/>
      <c r="M1203" s="128" t="s">
        <v>3</v>
      </c>
      <c r="N1203" s="129" t="s">
        <v>36</v>
      </c>
      <c r="O1203" s="130">
        <v>2.0830000000000002</v>
      </c>
      <c r="P1203" s="130">
        <f>O1203*H1203</f>
        <v>10.415000000000001</v>
      </c>
      <c r="Q1203" s="130">
        <v>0</v>
      </c>
      <c r="R1203" s="130">
        <f>Q1203*H1203</f>
        <v>0</v>
      </c>
      <c r="S1203" s="130">
        <v>0.188</v>
      </c>
      <c r="T1203" s="131">
        <f>S1203*H1203</f>
        <v>0.94</v>
      </c>
      <c r="AR1203" s="132" t="s">
        <v>131</v>
      </c>
      <c r="AT1203" s="132" t="s">
        <v>126</v>
      </c>
      <c r="AU1203" s="132" t="s">
        <v>74</v>
      </c>
      <c r="AY1203" s="15" t="s">
        <v>124</v>
      </c>
      <c r="BE1203" s="133">
        <f>IF(N1203="základní",J1203,0)</f>
        <v>5300</v>
      </c>
      <c r="BF1203" s="133">
        <f>IF(N1203="snížená",J1203,0)</f>
        <v>0</v>
      </c>
      <c r="BG1203" s="133">
        <f>IF(N1203="zákl. přenesená",J1203,0)</f>
        <v>0</v>
      </c>
      <c r="BH1203" s="133">
        <f>IF(N1203="sníž. přenesená",J1203,0)</f>
        <v>0</v>
      </c>
      <c r="BI1203" s="133">
        <f>IF(N1203="nulová",J1203,0)</f>
        <v>0</v>
      </c>
      <c r="BJ1203" s="15" t="s">
        <v>72</v>
      </c>
      <c r="BK1203" s="133">
        <f>ROUND(I1203*H1203,2)</f>
        <v>5300</v>
      </c>
      <c r="BL1203" s="15" t="s">
        <v>131</v>
      </c>
      <c r="BM1203" s="132" t="s">
        <v>2321</v>
      </c>
    </row>
    <row r="1204" spans="2:65" s="1" customFormat="1">
      <c r="B1204" s="27"/>
      <c r="D1204" s="134" t="s">
        <v>133</v>
      </c>
      <c r="F1204" s="135" t="s">
        <v>2322</v>
      </c>
      <c r="L1204" s="27"/>
      <c r="M1204" s="136"/>
      <c r="T1204" s="47"/>
      <c r="AT1204" s="15" t="s">
        <v>133</v>
      </c>
      <c r="AU1204" s="15" t="s">
        <v>74</v>
      </c>
    </row>
    <row r="1205" spans="2:65" s="1" customFormat="1">
      <c r="B1205" s="27"/>
      <c r="D1205" s="137" t="s">
        <v>135</v>
      </c>
      <c r="F1205" s="138" t="s">
        <v>2323</v>
      </c>
      <c r="L1205" s="27"/>
      <c r="M1205" s="136"/>
      <c r="T1205" s="47"/>
      <c r="AT1205" s="15" t="s">
        <v>135</v>
      </c>
      <c r="AU1205" s="15" t="s">
        <v>74</v>
      </c>
    </row>
    <row r="1206" spans="2:65" s="1" customFormat="1" ht="21.75" customHeight="1">
      <c r="B1206" s="121"/>
      <c r="C1206" s="122" t="s">
        <v>2324</v>
      </c>
      <c r="D1206" s="122" t="s">
        <v>126</v>
      </c>
      <c r="E1206" s="123" t="s">
        <v>2325</v>
      </c>
      <c r="F1206" s="124" t="s">
        <v>2326</v>
      </c>
      <c r="G1206" s="125" t="s">
        <v>129</v>
      </c>
      <c r="H1206" s="126">
        <v>5</v>
      </c>
      <c r="I1206" s="127">
        <v>1330</v>
      </c>
      <c r="J1206" s="127">
        <f>ROUND(I1206*H1206,2)</f>
        <v>6650</v>
      </c>
      <c r="K1206" s="124" t="s">
        <v>130</v>
      </c>
      <c r="L1206" s="27"/>
      <c r="M1206" s="128" t="s">
        <v>3</v>
      </c>
      <c r="N1206" s="129" t="s">
        <v>36</v>
      </c>
      <c r="O1206" s="130">
        <v>2.6059999999999999</v>
      </c>
      <c r="P1206" s="130">
        <f>O1206*H1206</f>
        <v>13.03</v>
      </c>
      <c r="Q1206" s="130">
        <v>0</v>
      </c>
      <c r="R1206" s="130">
        <f>Q1206*H1206</f>
        <v>0</v>
      </c>
      <c r="S1206" s="130">
        <v>0.188</v>
      </c>
      <c r="T1206" s="131">
        <f>S1206*H1206</f>
        <v>0.94</v>
      </c>
      <c r="AR1206" s="132" t="s">
        <v>131</v>
      </c>
      <c r="AT1206" s="132" t="s">
        <v>126</v>
      </c>
      <c r="AU1206" s="132" t="s">
        <v>74</v>
      </c>
      <c r="AY1206" s="15" t="s">
        <v>124</v>
      </c>
      <c r="BE1206" s="133">
        <f>IF(N1206="základní",J1206,0)</f>
        <v>6650</v>
      </c>
      <c r="BF1206" s="133">
        <f>IF(N1206="snížená",J1206,0)</f>
        <v>0</v>
      </c>
      <c r="BG1206" s="133">
        <f>IF(N1206="zákl. přenesená",J1206,0)</f>
        <v>0</v>
      </c>
      <c r="BH1206" s="133">
        <f>IF(N1206="sníž. přenesená",J1206,0)</f>
        <v>0</v>
      </c>
      <c r="BI1206" s="133">
        <f>IF(N1206="nulová",J1206,0)</f>
        <v>0</v>
      </c>
      <c r="BJ1206" s="15" t="s">
        <v>72</v>
      </c>
      <c r="BK1206" s="133">
        <f>ROUND(I1206*H1206,2)</f>
        <v>6650</v>
      </c>
      <c r="BL1206" s="15" t="s">
        <v>131</v>
      </c>
      <c r="BM1206" s="132" t="s">
        <v>2327</v>
      </c>
    </row>
    <row r="1207" spans="2:65" s="1" customFormat="1" ht="19.5">
      <c r="B1207" s="27"/>
      <c r="D1207" s="134" t="s">
        <v>133</v>
      </c>
      <c r="F1207" s="135" t="s">
        <v>2328</v>
      </c>
      <c r="L1207" s="27"/>
      <c r="M1207" s="136"/>
      <c r="T1207" s="47"/>
      <c r="AT1207" s="15" t="s">
        <v>133</v>
      </c>
      <c r="AU1207" s="15" t="s">
        <v>74</v>
      </c>
    </row>
    <row r="1208" spans="2:65" s="1" customFormat="1">
      <c r="B1208" s="27"/>
      <c r="D1208" s="137" t="s">
        <v>135</v>
      </c>
      <c r="F1208" s="138" t="s">
        <v>2329</v>
      </c>
      <c r="L1208" s="27"/>
      <c r="M1208" s="136"/>
      <c r="T1208" s="47"/>
      <c r="AT1208" s="15" t="s">
        <v>135</v>
      </c>
      <c r="AU1208" s="15" t="s">
        <v>74</v>
      </c>
    </row>
    <row r="1209" spans="2:65" s="1" customFormat="1" ht="24.2" customHeight="1">
      <c r="B1209" s="121"/>
      <c r="C1209" s="122" t="s">
        <v>2330</v>
      </c>
      <c r="D1209" s="122" t="s">
        <v>126</v>
      </c>
      <c r="E1209" s="123" t="s">
        <v>2331</v>
      </c>
      <c r="F1209" s="124" t="s">
        <v>2332</v>
      </c>
      <c r="G1209" s="125" t="s">
        <v>129</v>
      </c>
      <c r="H1209" s="126">
        <v>5</v>
      </c>
      <c r="I1209" s="127">
        <v>70.7</v>
      </c>
      <c r="J1209" s="127">
        <f>ROUND(I1209*H1209,2)</f>
        <v>353.5</v>
      </c>
      <c r="K1209" s="124" t="s">
        <v>130</v>
      </c>
      <c r="L1209" s="27"/>
      <c r="M1209" s="128" t="s">
        <v>3</v>
      </c>
      <c r="N1209" s="129" t="s">
        <v>36</v>
      </c>
      <c r="O1209" s="130">
        <v>0.13200000000000001</v>
      </c>
      <c r="P1209" s="130">
        <f>O1209*H1209</f>
        <v>0.66</v>
      </c>
      <c r="Q1209" s="130">
        <v>0</v>
      </c>
      <c r="R1209" s="130">
        <f>Q1209*H1209</f>
        <v>0</v>
      </c>
      <c r="S1209" s="130">
        <v>0</v>
      </c>
      <c r="T1209" s="131">
        <f>S1209*H1209</f>
        <v>0</v>
      </c>
      <c r="AR1209" s="132" t="s">
        <v>131</v>
      </c>
      <c r="AT1209" s="132" t="s">
        <v>126</v>
      </c>
      <c r="AU1209" s="132" t="s">
        <v>74</v>
      </c>
      <c r="AY1209" s="15" t="s">
        <v>124</v>
      </c>
      <c r="BE1209" s="133">
        <f>IF(N1209="základní",J1209,0)</f>
        <v>353.5</v>
      </c>
      <c r="BF1209" s="133">
        <f>IF(N1209="snížená",J1209,0)</f>
        <v>0</v>
      </c>
      <c r="BG1209" s="133">
        <f>IF(N1209="zákl. přenesená",J1209,0)</f>
        <v>0</v>
      </c>
      <c r="BH1209" s="133">
        <f>IF(N1209="sníž. přenesená",J1209,0)</f>
        <v>0</v>
      </c>
      <c r="BI1209" s="133">
        <f>IF(N1209="nulová",J1209,0)</f>
        <v>0</v>
      </c>
      <c r="BJ1209" s="15" t="s">
        <v>72</v>
      </c>
      <c r="BK1209" s="133">
        <f>ROUND(I1209*H1209,2)</f>
        <v>353.5</v>
      </c>
      <c r="BL1209" s="15" t="s">
        <v>131</v>
      </c>
      <c r="BM1209" s="132" t="s">
        <v>2333</v>
      </c>
    </row>
    <row r="1210" spans="2:65" s="1" customFormat="1" ht="19.5">
      <c r="B1210" s="27"/>
      <c r="D1210" s="134" t="s">
        <v>133</v>
      </c>
      <c r="F1210" s="135" t="s">
        <v>2334</v>
      </c>
      <c r="L1210" s="27"/>
      <c r="M1210" s="136"/>
      <c r="T1210" s="47"/>
      <c r="AT1210" s="15" t="s">
        <v>133</v>
      </c>
      <c r="AU1210" s="15" t="s">
        <v>74</v>
      </c>
    </row>
    <row r="1211" spans="2:65" s="1" customFormat="1">
      <c r="B1211" s="27"/>
      <c r="D1211" s="137" t="s">
        <v>135</v>
      </c>
      <c r="F1211" s="138" t="s">
        <v>2335</v>
      </c>
      <c r="L1211" s="27"/>
      <c r="M1211" s="136"/>
      <c r="T1211" s="47"/>
      <c r="AT1211" s="15" t="s">
        <v>135</v>
      </c>
      <c r="AU1211" s="15" t="s">
        <v>74</v>
      </c>
    </row>
    <row r="1212" spans="2:65" s="1" customFormat="1" ht="21.75" customHeight="1">
      <c r="B1212" s="121"/>
      <c r="C1212" s="122" t="s">
        <v>2336</v>
      </c>
      <c r="D1212" s="122" t="s">
        <v>126</v>
      </c>
      <c r="E1212" s="123" t="s">
        <v>2337</v>
      </c>
      <c r="F1212" s="124" t="s">
        <v>2338</v>
      </c>
      <c r="G1212" s="125" t="s">
        <v>129</v>
      </c>
      <c r="H1212" s="126">
        <v>15</v>
      </c>
      <c r="I1212" s="127">
        <v>314</v>
      </c>
      <c r="J1212" s="127">
        <f>ROUND(I1212*H1212,2)</f>
        <v>4710</v>
      </c>
      <c r="K1212" s="124" t="s">
        <v>130</v>
      </c>
      <c r="L1212" s="27"/>
      <c r="M1212" s="128" t="s">
        <v>3</v>
      </c>
      <c r="N1212" s="129" t="s">
        <v>36</v>
      </c>
      <c r="O1212" s="130">
        <v>0.499</v>
      </c>
      <c r="P1212" s="130">
        <f>O1212*H1212</f>
        <v>7.4850000000000003</v>
      </c>
      <c r="Q1212" s="130">
        <v>0</v>
      </c>
      <c r="R1212" s="130">
        <f>Q1212*H1212</f>
        <v>0</v>
      </c>
      <c r="S1212" s="130">
        <v>2.1999999999999999E-2</v>
      </c>
      <c r="T1212" s="131">
        <f>S1212*H1212</f>
        <v>0.32999999999999996</v>
      </c>
      <c r="AR1212" s="132" t="s">
        <v>131</v>
      </c>
      <c r="AT1212" s="132" t="s">
        <v>126</v>
      </c>
      <c r="AU1212" s="132" t="s">
        <v>74</v>
      </c>
      <c r="AY1212" s="15" t="s">
        <v>124</v>
      </c>
      <c r="BE1212" s="133">
        <f>IF(N1212="základní",J1212,0)</f>
        <v>4710</v>
      </c>
      <c r="BF1212" s="133">
        <f>IF(N1212="snížená",J1212,0)</f>
        <v>0</v>
      </c>
      <c r="BG1212" s="133">
        <f>IF(N1212="zákl. přenesená",J1212,0)</f>
        <v>0</v>
      </c>
      <c r="BH1212" s="133">
        <f>IF(N1212="sníž. přenesená",J1212,0)</f>
        <v>0</v>
      </c>
      <c r="BI1212" s="133">
        <f>IF(N1212="nulová",J1212,0)</f>
        <v>0</v>
      </c>
      <c r="BJ1212" s="15" t="s">
        <v>72</v>
      </c>
      <c r="BK1212" s="133">
        <f>ROUND(I1212*H1212,2)</f>
        <v>4710</v>
      </c>
      <c r="BL1212" s="15" t="s">
        <v>131</v>
      </c>
      <c r="BM1212" s="132" t="s">
        <v>2339</v>
      </c>
    </row>
    <row r="1213" spans="2:65" s="1" customFormat="1">
      <c r="B1213" s="27"/>
      <c r="D1213" s="134" t="s">
        <v>133</v>
      </c>
      <c r="F1213" s="135" t="s">
        <v>2340</v>
      </c>
      <c r="L1213" s="27"/>
      <c r="M1213" s="136"/>
      <c r="T1213" s="47"/>
      <c r="AT1213" s="15" t="s">
        <v>133</v>
      </c>
      <c r="AU1213" s="15" t="s">
        <v>74</v>
      </c>
    </row>
    <row r="1214" spans="2:65" s="1" customFormat="1">
      <c r="B1214" s="27"/>
      <c r="D1214" s="137" t="s">
        <v>135</v>
      </c>
      <c r="F1214" s="138" t="s">
        <v>2341</v>
      </c>
      <c r="L1214" s="27"/>
      <c r="M1214" s="136"/>
      <c r="T1214" s="47"/>
      <c r="AT1214" s="15" t="s">
        <v>135</v>
      </c>
      <c r="AU1214" s="15" t="s">
        <v>74</v>
      </c>
    </row>
    <row r="1215" spans="2:65" s="1" customFormat="1" ht="24.2" customHeight="1">
      <c r="B1215" s="121"/>
      <c r="C1215" s="122" t="s">
        <v>2342</v>
      </c>
      <c r="D1215" s="122" t="s">
        <v>126</v>
      </c>
      <c r="E1215" s="123" t="s">
        <v>2343</v>
      </c>
      <c r="F1215" s="124" t="s">
        <v>2344</v>
      </c>
      <c r="G1215" s="125" t="s">
        <v>129</v>
      </c>
      <c r="H1215" s="126">
        <v>10</v>
      </c>
      <c r="I1215" s="127">
        <v>455</v>
      </c>
      <c r="J1215" s="127">
        <f>ROUND(I1215*H1215,2)</f>
        <v>4550</v>
      </c>
      <c r="K1215" s="124" t="s">
        <v>130</v>
      </c>
      <c r="L1215" s="27"/>
      <c r="M1215" s="128" t="s">
        <v>3</v>
      </c>
      <c r="N1215" s="129" t="s">
        <v>36</v>
      </c>
      <c r="O1215" s="130">
        <v>0.71499999999999997</v>
      </c>
      <c r="P1215" s="130">
        <f>O1215*H1215</f>
        <v>7.1499999999999995</v>
      </c>
      <c r="Q1215" s="130">
        <v>0</v>
      </c>
      <c r="R1215" s="130">
        <f>Q1215*H1215</f>
        <v>0</v>
      </c>
      <c r="S1215" s="130">
        <v>6.6000000000000003E-2</v>
      </c>
      <c r="T1215" s="131">
        <f>S1215*H1215</f>
        <v>0.66</v>
      </c>
      <c r="AR1215" s="132" t="s">
        <v>131</v>
      </c>
      <c r="AT1215" s="132" t="s">
        <v>126</v>
      </c>
      <c r="AU1215" s="132" t="s">
        <v>74</v>
      </c>
      <c r="AY1215" s="15" t="s">
        <v>124</v>
      </c>
      <c r="BE1215" s="133">
        <f>IF(N1215="základní",J1215,0)</f>
        <v>4550</v>
      </c>
      <c r="BF1215" s="133">
        <f>IF(N1215="snížená",J1215,0)</f>
        <v>0</v>
      </c>
      <c r="BG1215" s="133">
        <f>IF(N1215="zákl. přenesená",J1215,0)</f>
        <v>0</v>
      </c>
      <c r="BH1215" s="133">
        <f>IF(N1215="sníž. přenesená",J1215,0)</f>
        <v>0</v>
      </c>
      <c r="BI1215" s="133">
        <f>IF(N1215="nulová",J1215,0)</f>
        <v>0</v>
      </c>
      <c r="BJ1215" s="15" t="s">
        <v>72</v>
      </c>
      <c r="BK1215" s="133">
        <f>ROUND(I1215*H1215,2)</f>
        <v>4550</v>
      </c>
      <c r="BL1215" s="15" t="s">
        <v>131</v>
      </c>
      <c r="BM1215" s="132" t="s">
        <v>2345</v>
      </c>
    </row>
    <row r="1216" spans="2:65" s="1" customFormat="1">
      <c r="B1216" s="27"/>
      <c r="D1216" s="134" t="s">
        <v>133</v>
      </c>
      <c r="F1216" s="135" t="s">
        <v>2346</v>
      </c>
      <c r="L1216" s="27"/>
      <c r="M1216" s="136"/>
      <c r="T1216" s="47"/>
      <c r="AT1216" s="15" t="s">
        <v>133</v>
      </c>
      <c r="AU1216" s="15" t="s">
        <v>74</v>
      </c>
    </row>
    <row r="1217" spans="2:65" s="1" customFormat="1">
      <c r="B1217" s="27"/>
      <c r="D1217" s="137" t="s">
        <v>135</v>
      </c>
      <c r="F1217" s="138" t="s">
        <v>2347</v>
      </c>
      <c r="L1217" s="27"/>
      <c r="M1217" s="136"/>
      <c r="T1217" s="47"/>
      <c r="AT1217" s="15" t="s">
        <v>135</v>
      </c>
      <c r="AU1217" s="15" t="s">
        <v>74</v>
      </c>
    </row>
    <row r="1218" spans="2:65" s="1" customFormat="1" ht="24.2" customHeight="1">
      <c r="B1218" s="121"/>
      <c r="C1218" s="122" t="s">
        <v>2348</v>
      </c>
      <c r="D1218" s="122" t="s">
        <v>126</v>
      </c>
      <c r="E1218" s="123" t="s">
        <v>2349</v>
      </c>
      <c r="F1218" s="124" t="s">
        <v>2350</v>
      </c>
      <c r="G1218" s="125" t="s">
        <v>129</v>
      </c>
      <c r="H1218" s="126">
        <v>5</v>
      </c>
      <c r="I1218" s="127">
        <v>611</v>
      </c>
      <c r="J1218" s="127">
        <f>ROUND(I1218*H1218,2)</f>
        <v>3055</v>
      </c>
      <c r="K1218" s="124" t="s">
        <v>130</v>
      </c>
      <c r="L1218" s="27"/>
      <c r="M1218" s="128" t="s">
        <v>3</v>
      </c>
      <c r="N1218" s="129" t="s">
        <v>36</v>
      </c>
      <c r="O1218" s="130">
        <v>0.95699999999999996</v>
      </c>
      <c r="P1218" s="130">
        <f>O1218*H1218</f>
        <v>4.7850000000000001</v>
      </c>
      <c r="Q1218" s="130">
        <v>0</v>
      </c>
      <c r="R1218" s="130">
        <f>Q1218*H1218</f>
        <v>0</v>
      </c>
      <c r="S1218" s="130">
        <v>0.11</v>
      </c>
      <c r="T1218" s="131">
        <f>S1218*H1218</f>
        <v>0.55000000000000004</v>
      </c>
      <c r="AR1218" s="132" t="s">
        <v>131</v>
      </c>
      <c r="AT1218" s="132" t="s">
        <v>126</v>
      </c>
      <c r="AU1218" s="132" t="s">
        <v>74</v>
      </c>
      <c r="AY1218" s="15" t="s">
        <v>124</v>
      </c>
      <c r="BE1218" s="133">
        <f>IF(N1218="základní",J1218,0)</f>
        <v>3055</v>
      </c>
      <c r="BF1218" s="133">
        <f>IF(N1218="snížená",J1218,0)</f>
        <v>0</v>
      </c>
      <c r="BG1218" s="133">
        <f>IF(N1218="zákl. přenesená",J1218,0)</f>
        <v>0</v>
      </c>
      <c r="BH1218" s="133">
        <f>IF(N1218="sníž. přenesená",J1218,0)</f>
        <v>0</v>
      </c>
      <c r="BI1218" s="133">
        <f>IF(N1218="nulová",J1218,0)</f>
        <v>0</v>
      </c>
      <c r="BJ1218" s="15" t="s">
        <v>72</v>
      </c>
      <c r="BK1218" s="133">
        <f>ROUND(I1218*H1218,2)</f>
        <v>3055</v>
      </c>
      <c r="BL1218" s="15" t="s">
        <v>131</v>
      </c>
      <c r="BM1218" s="132" t="s">
        <v>2351</v>
      </c>
    </row>
    <row r="1219" spans="2:65" s="1" customFormat="1">
      <c r="B1219" s="27"/>
      <c r="D1219" s="134" t="s">
        <v>133</v>
      </c>
      <c r="F1219" s="135" t="s">
        <v>2352</v>
      </c>
      <c r="L1219" s="27"/>
      <c r="M1219" s="136"/>
      <c r="T1219" s="47"/>
      <c r="AT1219" s="15" t="s">
        <v>133</v>
      </c>
      <c r="AU1219" s="15" t="s">
        <v>74</v>
      </c>
    </row>
    <row r="1220" spans="2:65" s="1" customFormat="1">
      <c r="B1220" s="27"/>
      <c r="D1220" s="137" t="s">
        <v>135</v>
      </c>
      <c r="F1220" s="138" t="s">
        <v>2353</v>
      </c>
      <c r="L1220" s="27"/>
      <c r="M1220" s="136"/>
      <c r="T1220" s="47"/>
      <c r="AT1220" s="15" t="s">
        <v>135</v>
      </c>
      <c r="AU1220" s="15" t="s">
        <v>74</v>
      </c>
    </row>
    <row r="1221" spans="2:65" s="1" customFormat="1" ht="24.2" customHeight="1">
      <c r="B1221" s="121"/>
      <c r="C1221" s="122" t="s">
        <v>2354</v>
      </c>
      <c r="D1221" s="122" t="s">
        <v>126</v>
      </c>
      <c r="E1221" s="123" t="s">
        <v>2355</v>
      </c>
      <c r="F1221" s="124" t="s">
        <v>2356</v>
      </c>
      <c r="G1221" s="125" t="s">
        <v>129</v>
      </c>
      <c r="H1221" s="126">
        <v>5</v>
      </c>
      <c r="I1221" s="127">
        <v>448</v>
      </c>
      <c r="J1221" s="127">
        <f>ROUND(I1221*H1221,2)</f>
        <v>2240</v>
      </c>
      <c r="K1221" s="124" t="s">
        <v>130</v>
      </c>
      <c r="L1221" s="27"/>
      <c r="M1221" s="128" t="s">
        <v>3</v>
      </c>
      <c r="N1221" s="129" t="s">
        <v>36</v>
      </c>
      <c r="O1221" s="130">
        <v>0.77400000000000002</v>
      </c>
      <c r="P1221" s="130">
        <f>O1221*H1221</f>
        <v>3.87</v>
      </c>
      <c r="Q1221" s="130">
        <v>0</v>
      </c>
      <c r="R1221" s="130">
        <f>Q1221*H1221</f>
        <v>0</v>
      </c>
      <c r="S1221" s="130">
        <v>2.1999999999999999E-2</v>
      </c>
      <c r="T1221" s="131">
        <f>S1221*H1221</f>
        <v>0.10999999999999999</v>
      </c>
      <c r="AR1221" s="132" t="s">
        <v>131</v>
      </c>
      <c r="AT1221" s="132" t="s">
        <v>126</v>
      </c>
      <c r="AU1221" s="132" t="s">
        <v>74</v>
      </c>
      <c r="AY1221" s="15" t="s">
        <v>124</v>
      </c>
      <c r="BE1221" s="133">
        <f>IF(N1221="základní",J1221,0)</f>
        <v>2240</v>
      </c>
      <c r="BF1221" s="133">
        <f>IF(N1221="snížená",J1221,0)</f>
        <v>0</v>
      </c>
      <c r="BG1221" s="133">
        <f>IF(N1221="zákl. přenesená",J1221,0)</f>
        <v>0</v>
      </c>
      <c r="BH1221" s="133">
        <f>IF(N1221="sníž. přenesená",J1221,0)</f>
        <v>0</v>
      </c>
      <c r="BI1221" s="133">
        <f>IF(N1221="nulová",J1221,0)</f>
        <v>0</v>
      </c>
      <c r="BJ1221" s="15" t="s">
        <v>72</v>
      </c>
      <c r="BK1221" s="133">
        <f>ROUND(I1221*H1221,2)</f>
        <v>2240</v>
      </c>
      <c r="BL1221" s="15" t="s">
        <v>131</v>
      </c>
      <c r="BM1221" s="132" t="s">
        <v>2357</v>
      </c>
    </row>
    <row r="1222" spans="2:65" s="1" customFormat="1" ht="19.5">
      <c r="B1222" s="27"/>
      <c r="D1222" s="134" t="s">
        <v>133</v>
      </c>
      <c r="F1222" s="135" t="s">
        <v>2358</v>
      </c>
      <c r="L1222" s="27"/>
      <c r="M1222" s="136"/>
      <c r="T1222" s="47"/>
      <c r="AT1222" s="15" t="s">
        <v>133</v>
      </c>
      <c r="AU1222" s="15" t="s">
        <v>74</v>
      </c>
    </row>
    <row r="1223" spans="2:65" s="1" customFormat="1">
      <c r="B1223" s="27"/>
      <c r="D1223" s="137" t="s">
        <v>135</v>
      </c>
      <c r="F1223" s="138" t="s">
        <v>2359</v>
      </c>
      <c r="L1223" s="27"/>
      <c r="M1223" s="136"/>
      <c r="T1223" s="47"/>
      <c r="AT1223" s="15" t="s">
        <v>135</v>
      </c>
      <c r="AU1223" s="15" t="s">
        <v>74</v>
      </c>
    </row>
    <row r="1224" spans="2:65" s="1" customFormat="1" ht="24.2" customHeight="1">
      <c r="B1224" s="121"/>
      <c r="C1224" s="122" t="s">
        <v>2360</v>
      </c>
      <c r="D1224" s="122" t="s">
        <v>126</v>
      </c>
      <c r="E1224" s="123" t="s">
        <v>2361</v>
      </c>
      <c r="F1224" s="124" t="s">
        <v>2362</v>
      </c>
      <c r="G1224" s="125" t="s">
        <v>129</v>
      </c>
      <c r="H1224" s="126">
        <v>10</v>
      </c>
      <c r="I1224" s="127">
        <v>47.3</v>
      </c>
      <c r="J1224" s="127">
        <f>ROUND(I1224*H1224,2)</f>
        <v>473</v>
      </c>
      <c r="K1224" s="124" t="s">
        <v>130</v>
      </c>
      <c r="L1224" s="27"/>
      <c r="M1224" s="128" t="s">
        <v>3</v>
      </c>
      <c r="N1224" s="129" t="s">
        <v>36</v>
      </c>
      <c r="O1224" s="130">
        <v>8.3000000000000004E-2</v>
      </c>
      <c r="P1224" s="130">
        <f>O1224*H1224</f>
        <v>0.83000000000000007</v>
      </c>
      <c r="Q1224" s="130">
        <v>0</v>
      </c>
      <c r="R1224" s="130">
        <f>Q1224*H1224</f>
        <v>0</v>
      </c>
      <c r="S1224" s="130">
        <v>0</v>
      </c>
      <c r="T1224" s="131">
        <f>S1224*H1224</f>
        <v>0</v>
      </c>
      <c r="AR1224" s="132" t="s">
        <v>131</v>
      </c>
      <c r="AT1224" s="132" t="s">
        <v>126</v>
      </c>
      <c r="AU1224" s="132" t="s">
        <v>74</v>
      </c>
      <c r="AY1224" s="15" t="s">
        <v>124</v>
      </c>
      <c r="BE1224" s="133">
        <f>IF(N1224="základní",J1224,0)</f>
        <v>473</v>
      </c>
      <c r="BF1224" s="133">
        <f>IF(N1224="snížená",J1224,0)</f>
        <v>0</v>
      </c>
      <c r="BG1224" s="133">
        <f>IF(N1224="zákl. přenesená",J1224,0)</f>
        <v>0</v>
      </c>
      <c r="BH1224" s="133">
        <f>IF(N1224="sníž. přenesená",J1224,0)</f>
        <v>0</v>
      </c>
      <c r="BI1224" s="133">
        <f>IF(N1224="nulová",J1224,0)</f>
        <v>0</v>
      </c>
      <c r="BJ1224" s="15" t="s">
        <v>72</v>
      </c>
      <c r="BK1224" s="133">
        <f>ROUND(I1224*H1224,2)</f>
        <v>473</v>
      </c>
      <c r="BL1224" s="15" t="s">
        <v>131</v>
      </c>
      <c r="BM1224" s="132" t="s">
        <v>2363</v>
      </c>
    </row>
    <row r="1225" spans="2:65" s="1" customFormat="1" ht="19.5">
      <c r="B1225" s="27"/>
      <c r="D1225" s="134" t="s">
        <v>133</v>
      </c>
      <c r="F1225" s="135" t="s">
        <v>2364</v>
      </c>
      <c r="L1225" s="27"/>
      <c r="M1225" s="136"/>
      <c r="T1225" s="47"/>
      <c r="AT1225" s="15" t="s">
        <v>133</v>
      </c>
      <c r="AU1225" s="15" t="s">
        <v>74</v>
      </c>
    </row>
    <row r="1226" spans="2:65" s="1" customFormat="1">
      <c r="B1226" s="27"/>
      <c r="D1226" s="137" t="s">
        <v>135</v>
      </c>
      <c r="F1226" s="138" t="s">
        <v>2365</v>
      </c>
      <c r="L1226" s="27"/>
      <c r="M1226" s="136"/>
      <c r="T1226" s="47"/>
      <c r="AT1226" s="15" t="s">
        <v>135</v>
      </c>
      <c r="AU1226" s="15" t="s">
        <v>74</v>
      </c>
    </row>
    <row r="1227" spans="2:65" s="1" customFormat="1" ht="24.2" customHeight="1">
      <c r="B1227" s="121"/>
      <c r="C1227" s="122" t="s">
        <v>2366</v>
      </c>
      <c r="D1227" s="122" t="s">
        <v>126</v>
      </c>
      <c r="E1227" s="123" t="s">
        <v>2367</v>
      </c>
      <c r="F1227" s="124" t="s">
        <v>2368</v>
      </c>
      <c r="G1227" s="125" t="s">
        <v>129</v>
      </c>
      <c r="H1227" s="126">
        <v>250</v>
      </c>
      <c r="I1227" s="127">
        <v>232</v>
      </c>
      <c r="J1227" s="127">
        <f>ROUND(I1227*H1227,2)</f>
        <v>58000</v>
      </c>
      <c r="K1227" s="124" t="s">
        <v>130</v>
      </c>
      <c r="L1227" s="27"/>
      <c r="M1227" s="128" t="s">
        <v>3</v>
      </c>
      <c r="N1227" s="129" t="s">
        <v>36</v>
      </c>
      <c r="O1227" s="130">
        <v>0.45200000000000001</v>
      </c>
      <c r="P1227" s="130">
        <f>O1227*H1227</f>
        <v>113</v>
      </c>
      <c r="Q1227" s="130">
        <v>0</v>
      </c>
      <c r="R1227" s="130">
        <f>Q1227*H1227</f>
        <v>0</v>
      </c>
      <c r="S1227" s="130">
        <v>6.5000000000000002E-2</v>
      </c>
      <c r="T1227" s="131">
        <f>S1227*H1227</f>
        <v>16.25</v>
      </c>
      <c r="AR1227" s="132" t="s">
        <v>131</v>
      </c>
      <c r="AT1227" s="132" t="s">
        <v>126</v>
      </c>
      <c r="AU1227" s="132" t="s">
        <v>74</v>
      </c>
      <c r="AY1227" s="15" t="s">
        <v>124</v>
      </c>
      <c r="BE1227" s="133">
        <f>IF(N1227="základní",J1227,0)</f>
        <v>58000</v>
      </c>
      <c r="BF1227" s="133">
        <f>IF(N1227="snížená",J1227,0)</f>
        <v>0</v>
      </c>
      <c r="BG1227" s="133">
        <f>IF(N1227="zákl. přenesená",J1227,0)</f>
        <v>0</v>
      </c>
      <c r="BH1227" s="133">
        <f>IF(N1227="sníž. přenesená",J1227,0)</f>
        <v>0</v>
      </c>
      <c r="BI1227" s="133">
        <f>IF(N1227="nulová",J1227,0)</f>
        <v>0</v>
      </c>
      <c r="BJ1227" s="15" t="s">
        <v>72</v>
      </c>
      <c r="BK1227" s="133">
        <f>ROUND(I1227*H1227,2)</f>
        <v>58000</v>
      </c>
      <c r="BL1227" s="15" t="s">
        <v>131</v>
      </c>
      <c r="BM1227" s="132" t="s">
        <v>2369</v>
      </c>
    </row>
    <row r="1228" spans="2:65" s="1" customFormat="1" ht="19.5">
      <c r="B1228" s="27"/>
      <c r="D1228" s="134" t="s">
        <v>133</v>
      </c>
      <c r="F1228" s="135" t="s">
        <v>2370</v>
      </c>
      <c r="L1228" s="27"/>
      <c r="M1228" s="136"/>
      <c r="T1228" s="47"/>
      <c r="AT1228" s="15" t="s">
        <v>133</v>
      </c>
      <c r="AU1228" s="15" t="s">
        <v>74</v>
      </c>
    </row>
    <row r="1229" spans="2:65" s="1" customFormat="1">
      <c r="B1229" s="27"/>
      <c r="D1229" s="137" t="s">
        <v>135</v>
      </c>
      <c r="F1229" s="138" t="s">
        <v>2371</v>
      </c>
      <c r="L1229" s="27"/>
      <c r="M1229" s="136"/>
      <c r="T1229" s="47"/>
      <c r="AT1229" s="15" t="s">
        <v>135</v>
      </c>
      <c r="AU1229" s="15" t="s">
        <v>74</v>
      </c>
    </row>
    <row r="1230" spans="2:65" s="1" customFormat="1" ht="33" customHeight="1">
      <c r="B1230" s="121"/>
      <c r="C1230" s="122" t="s">
        <v>2372</v>
      </c>
      <c r="D1230" s="122" t="s">
        <v>126</v>
      </c>
      <c r="E1230" s="123" t="s">
        <v>2373</v>
      </c>
      <c r="F1230" s="124" t="s">
        <v>2374</v>
      </c>
      <c r="G1230" s="125" t="s">
        <v>129</v>
      </c>
      <c r="H1230" s="126">
        <v>350</v>
      </c>
      <c r="I1230" s="127">
        <v>308</v>
      </c>
      <c r="J1230" s="127">
        <f>ROUND(I1230*H1230,2)</f>
        <v>107800</v>
      </c>
      <c r="K1230" s="124" t="s">
        <v>130</v>
      </c>
      <c r="L1230" s="27"/>
      <c r="M1230" s="128" t="s">
        <v>3</v>
      </c>
      <c r="N1230" s="129" t="s">
        <v>36</v>
      </c>
      <c r="O1230" s="130">
        <v>0.45200000000000001</v>
      </c>
      <c r="P1230" s="130">
        <f>O1230*H1230</f>
        <v>158.20000000000002</v>
      </c>
      <c r="Q1230" s="130">
        <v>0</v>
      </c>
      <c r="R1230" s="130">
        <f>Q1230*H1230</f>
        <v>0</v>
      </c>
      <c r="S1230" s="130">
        <v>7.0000000000000007E-2</v>
      </c>
      <c r="T1230" s="131">
        <f>S1230*H1230</f>
        <v>24.500000000000004</v>
      </c>
      <c r="AR1230" s="132" t="s">
        <v>131</v>
      </c>
      <c r="AT1230" s="132" t="s">
        <v>126</v>
      </c>
      <c r="AU1230" s="132" t="s">
        <v>74</v>
      </c>
      <c r="AY1230" s="15" t="s">
        <v>124</v>
      </c>
      <c r="BE1230" s="133">
        <f>IF(N1230="základní",J1230,0)</f>
        <v>107800</v>
      </c>
      <c r="BF1230" s="133">
        <f>IF(N1230="snížená",J1230,0)</f>
        <v>0</v>
      </c>
      <c r="BG1230" s="133">
        <f>IF(N1230="zákl. přenesená",J1230,0)</f>
        <v>0</v>
      </c>
      <c r="BH1230" s="133">
        <f>IF(N1230="sníž. přenesená",J1230,0)</f>
        <v>0</v>
      </c>
      <c r="BI1230" s="133">
        <f>IF(N1230="nulová",J1230,0)</f>
        <v>0</v>
      </c>
      <c r="BJ1230" s="15" t="s">
        <v>72</v>
      </c>
      <c r="BK1230" s="133">
        <f>ROUND(I1230*H1230,2)</f>
        <v>107800</v>
      </c>
      <c r="BL1230" s="15" t="s">
        <v>131</v>
      </c>
      <c r="BM1230" s="132" t="s">
        <v>2375</v>
      </c>
    </row>
    <row r="1231" spans="2:65" s="1" customFormat="1" ht="19.5">
      <c r="B1231" s="27"/>
      <c r="D1231" s="134" t="s">
        <v>133</v>
      </c>
      <c r="F1231" s="135" t="s">
        <v>2376</v>
      </c>
      <c r="L1231" s="27"/>
      <c r="M1231" s="136"/>
      <c r="T1231" s="47"/>
      <c r="AT1231" s="15" t="s">
        <v>133</v>
      </c>
      <c r="AU1231" s="15" t="s">
        <v>74</v>
      </c>
    </row>
    <row r="1232" spans="2:65" s="1" customFormat="1">
      <c r="B1232" s="27"/>
      <c r="D1232" s="137" t="s">
        <v>135</v>
      </c>
      <c r="F1232" s="138" t="s">
        <v>2377</v>
      </c>
      <c r="L1232" s="27"/>
      <c r="M1232" s="136"/>
      <c r="T1232" s="47"/>
      <c r="AT1232" s="15" t="s">
        <v>135</v>
      </c>
      <c r="AU1232" s="15" t="s">
        <v>74</v>
      </c>
    </row>
    <row r="1233" spans="2:65" s="1" customFormat="1" ht="24.2" customHeight="1">
      <c r="B1233" s="121"/>
      <c r="C1233" s="122" t="s">
        <v>2378</v>
      </c>
      <c r="D1233" s="122" t="s">
        <v>126</v>
      </c>
      <c r="E1233" s="123" t="s">
        <v>2379</v>
      </c>
      <c r="F1233" s="124" t="s">
        <v>2380</v>
      </c>
      <c r="G1233" s="125" t="s">
        <v>129</v>
      </c>
      <c r="H1233" s="126">
        <v>100</v>
      </c>
      <c r="I1233" s="127">
        <v>265</v>
      </c>
      <c r="J1233" s="127">
        <f>ROUND(I1233*H1233,2)</f>
        <v>26500</v>
      </c>
      <c r="K1233" s="124" t="s">
        <v>130</v>
      </c>
      <c r="L1233" s="27"/>
      <c r="M1233" s="128" t="s">
        <v>3</v>
      </c>
      <c r="N1233" s="129" t="s">
        <v>36</v>
      </c>
      <c r="O1233" s="130">
        <v>0.52</v>
      </c>
      <c r="P1233" s="130">
        <f>O1233*H1233</f>
        <v>52</v>
      </c>
      <c r="Q1233" s="130">
        <v>0</v>
      </c>
      <c r="R1233" s="130">
        <f>Q1233*H1233</f>
        <v>0</v>
      </c>
      <c r="S1233" s="130">
        <v>6.5000000000000002E-2</v>
      </c>
      <c r="T1233" s="131">
        <f>S1233*H1233</f>
        <v>6.5</v>
      </c>
      <c r="AR1233" s="132" t="s">
        <v>131</v>
      </c>
      <c r="AT1233" s="132" t="s">
        <v>126</v>
      </c>
      <c r="AU1233" s="132" t="s">
        <v>74</v>
      </c>
      <c r="AY1233" s="15" t="s">
        <v>124</v>
      </c>
      <c r="BE1233" s="133">
        <f>IF(N1233="základní",J1233,0)</f>
        <v>26500</v>
      </c>
      <c r="BF1233" s="133">
        <f>IF(N1233="snížená",J1233,0)</f>
        <v>0</v>
      </c>
      <c r="BG1233" s="133">
        <f>IF(N1233="zákl. přenesená",J1233,0)</f>
        <v>0</v>
      </c>
      <c r="BH1233" s="133">
        <f>IF(N1233="sníž. přenesená",J1233,0)</f>
        <v>0</v>
      </c>
      <c r="BI1233" s="133">
        <f>IF(N1233="nulová",J1233,0)</f>
        <v>0</v>
      </c>
      <c r="BJ1233" s="15" t="s">
        <v>72</v>
      </c>
      <c r="BK1233" s="133">
        <f>ROUND(I1233*H1233,2)</f>
        <v>26500</v>
      </c>
      <c r="BL1233" s="15" t="s">
        <v>131</v>
      </c>
      <c r="BM1233" s="132" t="s">
        <v>2381</v>
      </c>
    </row>
    <row r="1234" spans="2:65" s="1" customFormat="1" ht="19.5">
      <c r="B1234" s="27"/>
      <c r="D1234" s="134" t="s">
        <v>133</v>
      </c>
      <c r="F1234" s="135" t="s">
        <v>2382</v>
      </c>
      <c r="L1234" s="27"/>
      <c r="M1234" s="136"/>
      <c r="T1234" s="47"/>
      <c r="AT1234" s="15" t="s">
        <v>133</v>
      </c>
      <c r="AU1234" s="15" t="s">
        <v>74</v>
      </c>
    </row>
    <row r="1235" spans="2:65" s="1" customFormat="1">
      <c r="B1235" s="27"/>
      <c r="D1235" s="137" t="s">
        <v>135</v>
      </c>
      <c r="F1235" s="138" t="s">
        <v>2383</v>
      </c>
      <c r="L1235" s="27"/>
      <c r="M1235" s="136"/>
      <c r="T1235" s="47"/>
      <c r="AT1235" s="15" t="s">
        <v>135</v>
      </c>
      <c r="AU1235" s="15" t="s">
        <v>74</v>
      </c>
    </row>
    <row r="1236" spans="2:65" s="1" customFormat="1" ht="24.2" customHeight="1">
      <c r="B1236" s="121"/>
      <c r="C1236" s="122" t="s">
        <v>2384</v>
      </c>
      <c r="D1236" s="122" t="s">
        <v>126</v>
      </c>
      <c r="E1236" s="123" t="s">
        <v>2385</v>
      </c>
      <c r="F1236" s="124" t="s">
        <v>2386</v>
      </c>
      <c r="G1236" s="125" t="s">
        <v>129</v>
      </c>
      <c r="H1236" s="126">
        <v>50</v>
      </c>
      <c r="I1236" s="127">
        <v>353</v>
      </c>
      <c r="J1236" s="127">
        <f>ROUND(I1236*H1236,2)</f>
        <v>17650</v>
      </c>
      <c r="K1236" s="124" t="s">
        <v>130</v>
      </c>
      <c r="L1236" s="27"/>
      <c r="M1236" s="128" t="s">
        <v>3</v>
      </c>
      <c r="N1236" s="129" t="s">
        <v>36</v>
      </c>
      <c r="O1236" s="130">
        <v>0.52</v>
      </c>
      <c r="P1236" s="130">
        <f>O1236*H1236</f>
        <v>26</v>
      </c>
      <c r="Q1236" s="130">
        <v>0</v>
      </c>
      <c r="R1236" s="130">
        <f>Q1236*H1236</f>
        <v>0</v>
      </c>
      <c r="S1236" s="130">
        <v>7.0000000000000007E-2</v>
      </c>
      <c r="T1236" s="131">
        <f>S1236*H1236</f>
        <v>3.5000000000000004</v>
      </c>
      <c r="AR1236" s="132" t="s">
        <v>131</v>
      </c>
      <c r="AT1236" s="132" t="s">
        <v>126</v>
      </c>
      <c r="AU1236" s="132" t="s">
        <v>74</v>
      </c>
      <c r="AY1236" s="15" t="s">
        <v>124</v>
      </c>
      <c r="BE1236" s="133">
        <f>IF(N1236="základní",J1236,0)</f>
        <v>17650</v>
      </c>
      <c r="BF1236" s="133">
        <f>IF(N1236="snížená",J1236,0)</f>
        <v>0</v>
      </c>
      <c r="BG1236" s="133">
        <f>IF(N1236="zákl. přenesená",J1236,0)</f>
        <v>0</v>
      </c>
      <c r="BH1236" s="133">
        <f>IF(N1236="sníž. přenesená",J1236,0)</f>
        <v>0</v>
      </c>
      <c r="BI1236" s="133">
        <f>IF(N1236="nulová",J1236,0)</f>
        <v>0</v>
      </c>
      <c r="BJ1236" s="15" t="s">
        <v>72</v>
      </c>
      <c r="BK1236" s="133">
        <f>ROUND(I1236*H1236,2)</f>
        <v>17650</v>
      </c>
      <c r="BL1236" s="15" t="s">
        <v>131</v>
      </c>
      <c r="BM1236" s="132" t="s">
        <v>2387</v>
      </c>
    </row>
    <row r="1237" spans="2:65" s="1" customFormat="1" ht="19.5">
      <c r="B1237" s="27"/>
      <c r="D1237" s="134" t="s">
        <v>133</v>
      </c>
      <c r="F1237" s="135" t="s">
        <v>2388</v>
      </c>
      <c r="L1237" s="27"/>
      <c r="M1237" s="136"/>
      <c r="T1237" s="47"/>
      <c r="AT1237" s="15" t="s">
        <v>133</v>
      </c>
      <c r="AU1237" s="15" t="s">
        <v>74</v>
      </c>
    </row>
    <row r="1238" spans="2:65" s="1" customFormat="1">
      <c r="B1238" s="27"/>
      <c r="D1238" s="137" t="s">
        <v>135</v>
      </c>
      <c r="F1238" s="138" t="s">
        <v>2389</v>
      </c>
      <c r="L1238" s="27"/>
      <c r="M1238" s="136"/>
      <c r="T1238" s="47"/>
      <c r="AT1238" s="15" t="s">
        <v>135</v>
      </c>
      <c r="AU1238" s="15" t="s">
        <v>74</v>
      </c>
    </row>
    <row r="1239" spans="2:65" s="1" customFormat="1" ht="24.2" customHeight="1">
      <c r="B1239" s="121"/>
      <c r="C1239" s="122" t="s">
        <v>2390</v>
      </c>
      <c r="D1239" s="122" t="s">
        <v>126</v>
      </c>
      <c r="E1239" s="123" t="s">
        <v>2391</v>
      </c>
      <c r="F1239" s="124" t="s">
        <v>2392</v>
      </c>
      <c r="G1239" s="125" t="s">
        <v>129</v>
      </c>
      <c r="H1239" s="126">
        <v>150</v>
      </c>
      <c r="I1239" s="127">
        <v>139</v>
      </c>
      <c r="J1239" s="127">
        <f>ROUND(I1239*H1239,2)</f>
        <v>20850</v>
      </c>
      <c r="K1239" s="124" t="s">
        <v>130</v>
      </c>
      <c r="L1239" s="27"/>
      <c r="M1239" s="128" t="s">
        <v>3</v>
      </c>
      <c r="N1239" s="129" t="s">
        <v>36</v>
      </c>
      <c r="O1239" s="130">
        <v>0.27300000000000002</v>
      </c>
      <c r="P1239" s="130">
        <f>O1239*H1239</f>
        <v>40.950000000000003</v>
      </c>
      <c r="Q1239" s="130">
        <v>0</v>
      </c>
      <c r="R1239" s="130">
        <f>Q1239*H1239</f>
        <v>0</v>
      </c>
      <c r="S1239" s="130">
        <v>0</v>
      </c>
      <c r="T1239" s="131">
        <f>S1239*H1239</f>
        <v>0</v>
      </c>
      <c r="AR1239" s="132" t="s">
        <v>131</v>
      </c>
      <c r="AT1239" s="132" t="s">
        <v>126</v>
      </c>
      <c r="AU1239" s="132" t="s">
        <v>74</v>
      </c>
      <c r="AY1239" s="15" t="s">
        <v>124</v>
      </c>
      <c r="BE1239" s="133">
        <f>IF(N1239="základní",J1239,0)</f>
        <v>20850</v>
      </c>
      <c r="BF1239" s="133">
        <f>IF(N1239="snížená",J1239,0)</f>
        <v>0</v>
      </c>
      <c r="BG1239" s="133">
        <f>IF(N1239="zákl. přenesená",J1239,0)</f>
        <v>0</v>
      </c>
      <c r="BH1239" s="133">
        <f>IF(N1239="sníž. přenesená",J1239,0)</f>
        <v>0</v>
      </c>
      <c r="BI1239" s="133">
        <f>IF(N1239="nulová",J1239,0)</f>
        <v>0</v>
      </c>
      <c r="BJ1239" s="15" t="s">
        <v>72</v>
      </c>
      <c r="BK1239" s="133">
        <f>ROUND(I1239*H1239,2)</f>
        <v>20850</v>
      </c>
      <c r="BL1239" s="15" t="s">
        <v>131</v>
      </c>
      <c r="BM1239" s="132" t="s">
        <v>2393</v>
      </c>
    </row>
    <row r="1240" spans="2:65" s="1" customFormat="1">
      <c r="B1240" s="27"/>
      <c r="D1240" s="134" t="s">
        <v>133</v>
      </c>
      <c r="F1240" s="135" t="s">
        <v>2392</v>
      </c>
      <c r="L1240" s="27"/>
      <c r="M1240" s="136"/>
      <c r="T1240" s="47"/>
      <c r="AT1240" s="15" t="s">
        <v>133</v>
      </c>
      <c r="AU1240" s="15" t="s">
        <v>74</v>
      </c>
    </row>
    <row r="1241" spans="2:65" s="1" customFormat="1">
      <c r="B1241" s="27"/>
      <c r="D1241" s="137" t="s">
        <v>135</v>
      </c>
      <c r="F1241" s="138" t="s">
        <v>2394</v>
      </c>
      <c r="L1241" s="27"/>
      <c r="M1241" s="136"/>
      <c r="T1241" s="47"/>
      <c r="AT1241" s="15" t="s">
        <v>135</v>
      </c>
      <c r="AU1241" s="15" t="s">
        <v>74</v>
      </c>
    </row>
    <row r="1242" spans="2:65" s="1" customFormat="1" ht="24.2" customHeight="1">
      <c r="B1242" s="121"/>
      <c r="C1242" s="122" t="s">
        <v>2395</v>
      </c>
      <c r="D1242" s="122" t="s">
        <v>126</v>
      </c>
      <c r="E1242" s="123" t="s">
        <v>2396</v>
      </c>
      <c r="F1242" s="124" t="s">
        <v>2397</v>
      </c>
      <c r="G1242" s="125" t="s">
        <v>129</v>
      </c>
      <c r="H1242" s="126">
        <v>15</v>
      </c>
      <c r="I1242" s="127">
        <v>189</v>
      </c>
      <c r="J1242" s="127">
        <f>ROUND(I1242*H1242,2)</f>
        <v>2835</v>
      </c>
      <c r="K1242" s="124" t="s">
        <v>130</v>
      </c>
      <c r="L1242" s="27"/>
      <c r="M1242" s="128" t="s">
        <v>3</v>
      </c>
      <c r="N1242" s="129" t="s">
        <v>36</v>
      </c>
      <c r="O1242" s="130">
        <v>0.51</v>
      </c>
      <c r="P1242" s="130">
        <f>O1242*H1242</f>
        <v>7.65</v>
      </c>
      <c r="Q1242" s="130">
        <v>0</v>
      </c>
      <c r="R1242" s="130">
        <f>Q1242*H1242</f>
        <v>0</v>
      </c>
      <c r="S1242" s="130">
        <v>0</v>
      </c>
      <c r="T1242" s="131">
        <f>S1242*H1242</f>
        <v>0</v>
      </c>
      <c r="AR1242" s="132" t="s">
        <v>131</v>
      </c>
      <c r="AT1242" s="132" t="s">
        <v>126</v>
      </c>
      <c r="AU1242" s="132" t="s">
        <v>74</v>
      </c>
      <c r="AY1242" s="15" t="s">
        <v>124</v>
      </c>
      <c r="BE1242" s="133">
        <f>IF(N1242="základní",J1242,0)</f>
        <v>2835</v>
      </c>
      <c r="BF1242" s="133">
        <f>IF(N1242="snížená",J1242,0)</f>
        <v>0</v>
      </c>
      <c r="BG1242" s="133">
        <f>IF(N1242="zákl. přenesená",J1242,0)</f>
        <v>0</v>
      </c>
      <c r="BH1242" s="133">
        <f>IF(N1242="sníž. přenesená",J1242,0)</f>
        <v>0</v>
      </c>
      <c r="BI1242" s="133">
        <f>IF(N1242="nulová",J1242,0)</f>
        <v>0</v>
      </c>
      <c r="BJ1242" s="15" t="s">
        <v>72</v>
      </c>
      <c r="BK1242" s="133">
        <f>ROUND(I1242*H1242,2)</f>
        <v>2835</v>
      </c>
      <c r="BL1242" s="15" t="s">
        <v>131</v>
      </c>
      <c r="BM1242" s="132" t="s">
        <v>2398</v>
      </c>
    </row>
    <row r="1243" spans="2:65" s="1" customFormat="1" ht="19.5">
      <c r="B1243" s="27"/>
      <c r="D1243" s="134" t="s">
        <v>133</v>
      </c>
      <c r="F1243" s="135" t="s">
        <v>2399</v>
      </c>
      <c r="L1243" s="27"/>
      <c r="M1243" s="136"/>
      <c r="T1243" s="47"/>
      <c r="AT1243" s="15" t="s">
        <v>133</v>
      </c>
      <c r="AU1243" s="15" t="s">
        <v>74</v>
      </c>
    </row>
    <row r="1244" spans="2:65" s="1" customFormat="1">
      <c r="B1244" s="27"/>
      <c r="D1244" s="137" t="s">
        <v>135</v>
      </c>
      <c r="F1244" s="138" t="s">
        <v>2400</v>
      </c>
      <c r="L1244" s="27"/>
      <c r="M1244" s="136"/>
      <c r="T1244" s="47"/>
      <c r="AT1244" s="15" t="s">
        <v>135</v>
      </c>
      <c r="AU1244" s="15" t="s">
        <v>74</v>
      </c>
    </row>
    <row r="1245" spans="2:65" s="1" customFormat="1" ht="24.2" customHeight="1">
      <c r="B1245" s="121"/>
      <c r="C1245" s="122" t="s">
        <v>2401</v>
      </c>
      <c r="D1245" s="122" t="s">
        <v>126</v>
      </c>
      <c r="E1245" s="123" t="s">
        <v>2402</v>
      </c>
      <c r="F1245" s="124" t="s">
        <v>2403</v>
      </c>
      <c r="G1245" s="125" t="s">
        <v>129</v>
      </c>
      <c r="H1245" s="126">
        <v>10</v>
      </c>
      <c r="I1245" s="127">
        <v>196</v>
      </c>
      <c r="J1245" s="127">
        <f>ROUND(I1245*H1245,2)</f>
        <v>1960</v>
      </c>
      <c r="K1245" s="124" t="s">
        <v>130</v>
      </c>
      <c r="L1245" s="27"/>
      <c r="M1245" s="128" t="s">
        <v>3</v>
      </c>
      <c r="N1245" s="129" t="s">
        <v>36</v>
      </c>
      <c r="O1245" s="130">
        <v>0.40400000000000003</v>
      </c>
      <c r="P1245" s="130">
        <f>O1245*H1245</f>
        <v>4.04</v>
      </c>
      <c r="Q1245" s="130">
        <v>0</v>
      </c>
      <c r="R1245" s="130">
        <f>Q1245*H1245</f>
        <v>0</v>
      </c>
      <c r="S1245" s="130">
        <v>0</v>
      </c>
      <c r="T1245" s="131">
        <f>S1245*H1245</f>
        <v>0</v>
      </c>
      <c r="AR1245" s="132" t="s">
        <v>131</v>
      </c>
      <c r="AT1245" s="132" t="s">
        <v>126</v>
      </c>
      <c r="AU1245" s="132" t="s">
        <v>74</v>
      </c>
      <c r="AY1245" s="15" t="s">
        <v>124</v>
      </c>
      <c r="BE1245" s="133">
        <f>IF(N1245="základní",J1245,0)</f>
        <v>1960</v>
      </c>
      <c r="BF1245" s="133">
        <f>IF(N1245="snížená",J1245,0)</f>
        <v>0</v>
      </c>
      <c r="BG1245" s="133">
        <f>IF(N1245="zákl. přenesená",J1245,0)</f>
        <v>0</v>
      </c>
      <c r="BH1245" s="133">
        <f>IF(N1245="sníž. přenesená",J1245,0)</f>
        <v>0</v>
      </c>
      <c r="BI1245" s="133">
        <f>IF(N1245="nulová",J1245,0)</f>
        <v>0</v>
      </c>
      <c r="BJ1245" s="15" t="s">
        <v>72</v>
      </c>
      <c r="BK1245" s="133">
        <f>ROUND(I1245*H1245,2)</f>
        <v>1960</v>
      </c>
      <c r="BL1245" s="15" t="s">
        <v>131</v>
      </c>
      <c r="BM1245" s="132" t="s">
        <v>2404</v>
      </c>
    </row>
    <row r="1246" spans="2:65" s="1" customFormat="1" ht="19.5">
      <c r="B1246" s="27"/>
      <c r="D1246" s="134" t="s">
        <v>133</v>
      </c>
      <c r="F1246" s="135" t="s">
        <v>2405</v>
      </c>
      <c r="L1246" s="27"/>
      <c r="M1246" s="136"/>
      <c r="T1246" s="47"/>
      <c r="AT1246" s="15" t="s">
        <v>133</v>
      </c>
      <c r="AU1246" s="15" t="s">
        <v>74</v>
      </c>
    </row>
    <row r="1247" spans="2:65" s="1" customFormat="1">
      <c r="B1247" s="27"/>
      <c r="D1247" s="137" t="s">
        <v>135</v>
      </c>
      <c r="F1247" s="138" t="s">
        <v>2406</v>
      </c>
      <c r="L1247" s="27"/>
      <c r="M1247" s="136"/>
      <c r="T1247" s="47"/>
      <c r="AT1247" s="15" t="s">
        <v>135</v>
      </c>
      <c r="AU1247" s="15" t="s">
        <v>74</v>
      </c>
    </row>
    <row r="1248" spans="2:65" s="1" customFormat="1" ht="21.75" customHeight="1">
      <c r="B1248" s="121"/>
      <c r="C1248" s="122" t="s">
        <v>2407</v>
      </c>
      <c r="D1248" s="122" t="s">
        <v>126</v>
      </c>
      <c r="E1248" s="123" t="s">
        <v>2408</v>
      </c>
      <c r="F1248" s="124" t="s">
        <v>2409</v>
      </c>
      <c r="G1248" s="125" t="s">
        <v>129</v>
      </c>
      <c r="H1248" s="126">
        <v>100</v>
      </c>
      <c r="I1248" s="127">
        <v>171</v>
      </c>
      <c r="J1248" s="127">
        <f>ROUND(I1248*H1248,2)</f>
        <v>17100</v>
      </c>
      <c r="K1248" s="124" t="s">
        <v>130</v>
      </c>
      <c r="L1248" s="27"/>
      <c r="M1248" s="128" t="s">
        <v>3</v>
      </c>
      <c r="N1248" s="129" t="s">
        <v>36</v>
      </c>
      <c r="O1248" s="130">
        <v>0.33500000000000002</v>
      </c>
      <c r="P1248" s="130">
        <f>O1248*H1248</f>
        <v>33.5</v>
      </c>
      <c r="Q1248" s="130">
        <v>0</v>
      </c>
      <c r="R1248" s="130">
        <f>Q1248*H1248</f>
        <v>0</v>
      </c>
      <c r="S1248" s="130">
        <v>0</v>
      </c>
      <c r="T1248" s="131">
        <f>S1248*H1248</f>
        <v>0</v>
      </c>
      <c r="AR1248" s="132" t="s">
        <v>131</v>
      </c>
      <c r="AT1248" s="132" t="s">
        <v>126</v>
      </c>
      <c r="AU1248" s="132" t="s">
        <v>74</v>
      </c>
      <c r="AY1248" s="15" t="s">
        <v>124</v>
      </c>
      <c r="BE1248" s="133">
        <f>IF(N1248="základní",J1248,0)</f>
        <v>17100</v>
      </c>
      <c r="BF1248" s="133">
        <f>IF(N1248="snížená",J1248,0)</f>
        <v>0</v>
      </c>
      <c r="BG1248" s="133">
        <f>IF(N1248="zákl. přenesená",J1248,0)</f>
        <v>0</v>
      </c>
      <c r="BH1248" s="133">
        <f>IF(N1248="sníž. přenesená",J1248,0)</f>
        <v>0</v>
      </c>
      <c r="BI1248" s="133">
        <f>IF(N1248="nulová",J1248,0)</f>
        <v>0</v>
      </c>
      <c r="BJ1248" s="15" t="s">
        <v>72</v>
      </c>
      <c r="BK1248" s="133">
        <f>ROUND(I1248*H1248,2)</f>
        <v>17100</v>
      </c>
      <c r="BL1248" s="15" t="s">
        <v>131</v>
      </c>
      <c r="BM1248" s="132" t="s">
        <v>2410</v>
      </c>
    </row>
    <row r="1249" spans="2:65" s="1" customFormat="1">
      <c r="B1249" s="27"/>
      <c r="D1249" s="134" t="s">
        <v>133</v>
      </c>
      <c r="F1249" s="135" t="s">
        <v>2409</v>
      </c>
      <c r="L1249" s="27"/>
      <c r="M1249" s="136"/>
      <c r="T1249" s="47"/>
      <c r="AT1249" s="15" t="s">
        <v>133</v>
      </c>
      <c r="AU1249" s="15" t="s">
        <v>74</v>
      </c>
    </row>
    <row r="1250" spans="2:65" s="1" customFormat="1">
      <c r="B1250" s="27"/>
      <c r="D1250" s="137" t="s">
        <v>135</v>
      </c>
      <c r="F1250" s="138" t="s">
        <v>2411</v>
      </c>
      <c r="L1250" s="27"/>
      <c r="M1250" s="136"/>
      <c r="T1250" s="47"/>
      <c r="AT1250" s="15" t="s">
        <v>135</v>
      </c>
      <c r="AU1250" s="15" t="s">
        <v>74</v>
      </c>
    </row>
    <row r="1251" spans="2:65" s="1" customFormat="1" ht="24.2" customHeight="1">
      <c r="B1251" s="121"/>
      <c r="C1251" s="122" t="s">
        <v>2412</v>
      </c>
      <c r="D1251" s="122" t="s">
        <v>126</v>
      </c>
      <c r="E1251" s="123" t="s">
        <v>2413</v>
      </c>
      <c r="F1251" s="124" t="s">
        <v>2414</v>
      </c>
      <c r="G1251" s="125" t="s">
        <v>129</v>
      </c>
      <c r="H1251" s="126">
        <v>10</v>
      </c>
      <c r="I1251" s="127">
        <v>218</v>
      </c>
      <c r="J1251" s="127">
        <f>ROUND(I1251*H1251,2)</f>
        <v>2180</v>
      </c>
      <c r="K1251" s="124" t="s">
        <v>130</v>
      </c>
      <c r="L1251" s="27"/>
      <c r="M1251" s="128" t="s">
        <v>3</v>
      </c>
      <c r="N1251" s="129" t="s">
        <v>36</v>
      </c>
      <c r="O1251" s="130">
        <v>0.58699999999999997</v>
      </c>
      <c r="P1251" s="130">
        <f>O1251*H1251</f>
        <v>5.8699999999999992</v>
      </c>
      <c r="Q1251" s="130">
        <v>0</v>
      </c>
      <c r="R1251" s="130">
        <f>Q1251*H1251</f>
        <v>0</v>
      </c>
      <c r="S1251" s="130">
        <v>0</v>
      </c>
      <c r="T1251" s="131">
        <f>S1251*H1251</f>
        <v>0</v>
      </c>
      <c r="AR1251" s="132" t="s">
        <v>131</v>
      </c>
      <c r="AT1251" s="132" t="s">
        <v>126</v>
      </c>
      <c r="AU1251" s="132" t="s">
        <v>74</v>
      </c>
      <c r="AY1251" s="15" t="s">
        <v>124</v>
      </c>
      <c r="BE1251" s="133">
        <f>IF(N1251="základní",J1251,0)</f>
        <v>2180</v>
      </c>
      <c r="BF1251" s="133">
        <f>IF(N1251="snížená",J1251,0)</f>
        <v>0</v>
      </c>
      <c r="BG1251" s="133">
        <f>IF(N1251="zákl. přenesená",J1251,0)</f>
        <v>0</v>
      </c>
      <c r="BH1251" s="133">
        <f>IF(N1251="sníž. přenesená",J1251,0)</f>
        <v>0</v>
      </c>
      <c r="BI1251" s="133">
        <f>IF(N1251="nulová",J1251,0)</f>
        <v>0</v>
      </c>
      <c r="BJ1251" s="15" t="s">
        <v>72</v>
      </c>
      <c r="BK1251" s="133">
        <f>ROUND(I1251*H1251,2)</f>
        <v>2180</v>
      </c>
      <c r="BL1251" s="15" t="s">
        <v>131</v>
      </c>
      <c r="BM1251" s="132" t="s">
        <v>2415</v>
      </c>
    </row>
    <row r="1252" spans="2:65" s="1" customFormat="1" ht="19.5">
      <c r="B1252" s="27"/>
      <c r="D1252" s="134" t="s">
        <v>133</v>
      </c>
      <c r="F1252" s="135" t="s">
        <v>2416</v>
      </c>
      <c r="L1252" s="27"/>
      <c r="M1252" s="136"/>
      <c r="T1252" s="47"/>
      <c r="AT1252" s="15" t="s">
        <v>133</v>
      </c>
      <c r="AU1252" s="15" t="s">
        <v>74</v>
      </c>
    </row>
    <row r="1253" spans="2:65" s="1" customFormat="1">
      <c r="B1253" s="27"/>
      <c r="D1253" s="137" t="s">
        <v>135</v>
      </c>
      <c r="F1253" s="138" t="s">
        <v>2417</v>
      </c>
      <c r="L1253" s="27"/>
      <c r="M1253" s="136"/>
      <c r="T1253" s="47"/>
      <c r="AT1253" s="15" t="s">
        <v>135</v>
      </c>
      <c r="AU1253" s="15" t="s">
        <v>74</v>
      </c>
    </row>
    <row r="1254" spans="2:65" s="1" customFormat="1" ht="24.2" customHeight="1">
      <c r="B1254" s="121"/>
      <c r="C1254" s="122" t="s">
        <v>2418</v>
      </c>
      <c r="D1254" s="122" t="s">
        <v>126</v>
      </c>
      <c r="E1254" s="123" t="s">
        <v>2419</v>
      </c>
      <c r="F1254" s="124" t="s">
        <v>2420</v>
      </c>
      <c r="G1254" s="125" t="s">
        <v>129</v>
      </c>
      <c r="H1254" s="126">
        <v>5</v>
      </c>
      <c r="I1254" s="127">
        <v>227</v>
      </c>
      <c r="J1254" s="127">
        <f>ROUND(I1254*H1254,2)</f>
        <v>1135</v>
      </c>
      <c r="K1254" s="124" t="s">
        <v>130</v>
      </c>
      <c r="L1254" s="27"/>
      <c r="M1254" s="128" t="s">
        <v>3</v>
      </c>
      <c r="N1254" s="129" t="s">
        <v>36</v>
      </c>
      <c r="O1254" s="130">
        <v>0.47499999999999998</v>
      </c>
      <c r="P1254" s="130">
        <f>O1254*H1254</f>
        <v>2.375</v>
      </c>
      <c r="Q1254" s="130">
        <v>0</v>
      </c>
      <c r="R1254" s="130">
        <f>Q1254*H1254</f>
        <v>0</v>
      </c>
      <c r="S1254" s="130">
        <v>0</v>
      </c>
      <c r="T1254" s="131">
        <f>S1254*H1254</f>
        <v>0</v>
      </c>
      <c r="AR1254" s="132" t="s">
        <v>131</v>
      </c>
      <c r="AT1254" s="132" t="s">
        <v>126</v>
      </c>
      <c r="AU1254" s="132" t="s">
        <v>74</v>
      </c>
      <c r="AY1254" s="15" t="s">
        <v>124</v>
      </c>
      <c r="BE1254" s="133">
        <f>IF(N1254="základní",J1254,0)</f>
        <v>1135</v>
      </c>
      <c r="BF1254" s="133">
        <f>IF(N1254="snížená",J1254,0)</f>
        <v>0</v>
      </c>
      <c r="BG1254" s="133">
        <f>IF(N1254="zákl. přenesená",J1254,0)</f>
        <v>0</v>
      </c>
      <c r="BH1254" s="133">
        <f>IF(N1254="sníž. přenesená",J1254,0)</f>
        <v>0</v>
      </c>
      <c r="BI1254" s="133">
        <f>IF(N1254="nulová",J1254,0)</f>
        <v>0</v>
      </c>
      <c r="BJ1254" s="15" t="s">
        <v>72</v>
      </c>
      <c r="BK1254" s="133">
        <f>ROUND(I1254*H1254,2)</f>
        <v>1135</v>
      </c>
      <c r="BL1254" s="15" t="s">
        <v>131</v>
      </c>
      <c r="BM1254" s="132" t="s">
        <v>2421</v>
      </c>
    </row>
    <row r="1255" spans="2:65" s="1" customFormat="1" ht="19.5">
      <c r="B1255" s="27"/>
      <c r="D1255" s="134" t="s">
        <v>133</v>
      </c>
      <c r="F1255" s="135" t="s">
        <v>2422</v>
      </c>
      <c r="L1255" s="27"/>
      <c r="M1255" s="136"/>
      <c r="T1255" s="47"/>
      <c r="AT1255" s="15" t="s">
        <v>133</v>
      </c>
      <c r="AU1255" s="15" t="s">
        <v>74</v>
      </c>
    </row>
    <row r="1256" spans="2:65" s="1" customFormat="1">
      <c r="B1256" s="27"/>
      <c r="D1256" s="137" t="s">
        <v>135</v>
      </c>
      <c r="F1256" s="138" t="s">
        <v>2423</v>
      </c>
      <c r="L1256" s="27"/>
      <c r="M1256" s="136"/>
      <c r="T1256" s="47"/>
      <c r="AT1256" s="15" t="s">
        <v>135</v>
      </c>
      <c r="AU1256" s="15" t="s">
        <v>74</v>
      </c>
    </row>
    <row r="1257" spans="2:65" s="1" customFormat="1" ht="24.2" customHeight="1">
      <c r="B1257" s="121"/>
      <c r="C1257" s="122" t="s">
        <v>2424</v>
      </c>
      <c r="D1257" s="122" t="s">
        <v>126</v>
      </c>
      <c r="E1257" s="123" t="s">
        <v>2425</v>
      </c>
      <c r="F1257" s="124" t="s">
        <v>2426</v>
      </c>
      <c r="G1257" s="125" t="s">
        <v>129</v>
      </c>
      <c r="H1257" s="126">
        <v>50</v>
      </c>
      <c r="I1257" s="127">
        <v>156</v>
      </c>
      <c r="J1257" s="127">
        <f>ROUND(I1257*H1257,2)</f>
        <v>7800</v>
      </c>
      <c r="K1257" s="124" t="s">
        <v>130</v>
      </c>
      <c r="L1257" s="27"/>
      <c r="M1257" s="128" t="s">
        <v>3</v>
      </c>
      <c r="N1257" s="129" t="s">
        <v>36</v>
      </c>
      <c r="O1257" s="130">
        <v>0.42</v>
      </c>
      <c r="P1257" s="130">
        <f>O1257*H1257</f>
        <v>21</v>
      </c>
      <c r="Q1257" s="130">
        <v>0</v>
      </c>
      <c r="R1257" s="130">
        <f>Q1257*H1257</f>
        <v>0</v>
      </c>
      <c r="S1257" s="130">
        <v>0</v>
      </c>
      <c r="T1257" s="131">
        <f>S1257*H1257</f>
        <v>0</v>
      </c>
      <c r="AR1257" s="132" t="s">
        <v>131</v>
      </c>
      <c r="AT1257" s="132" t="s">
        <v>126</v>
      </c>
      <c r="AU1257" s="132" t="s">
        <v>74</v>
      </c>
      <c r="AY1257" s="15" t="s">
        <v>124</v>
      </c>
      <c r="BE1257" s="133">
        <f>IF(N1257="základní",J1257,0)</f>
        <v>7800</v>
      </c>
      <c r="BF1257" s="133">
        <f>IF(N1257="snížená",J1257,0)</f>
        <v>0</v>
      </c>
      <c r="BG1257" s="133">
        <f>IF(N1257="zákl. přenesená",J1257,0)</f>
        <v>0</v>
      </c>
      <c r="BH1257" s="133">
        <f>IF(N1257="sníž. přenesená",J1257,0)</f>
        <v>0</v>
      </c>
      <c r="BI1257" s="133">
        <f>IF(N1257="nulová",J1257,0)</f>
        <v>0</v>
      </c>
      <c r="BJ1257" s="15" t="s">
        <v>72</v>
      </c>
      <c r="BK1257" s="133">
        <f>ROUND(I1257*H1257,2)</f>
        <v>7800</v>
      </c>
      <c r="BL1257" s="15" t="s">
        <v>131</v>
      </c>
      <c r="BM1257" s="132" t="s">
        <v>2427</v>
      </c>
    </row>
    <row r="1258" spans="2:65" s="1" customFormat="1">
      <c r="B1258" s="27"/>
      <c r="D1258" s="134" t="s">
        <v>133</v>
      </c>
      <c r="F1258" s="135" t="s">
        <v>2428</v>
      </c>
      <c r="L1258" s="27"/>
      <c r="M1258" s="136"/>
      <c r="T1258" s="47"/>
      <c r="AT1258" s="15" t="s">
        <v>133</v>
      </c>
      <c r="AU1258" s="15" t="s">
        <v>74</v>
      </c>
    </row>
    <row r="1259" spans="2:65" s="1" customFormat="1">
      <c r="B1259" s="27"/>
      <c r="D1259" s="137" t="s">
        <v>135</v>
      </c>
      <c r="F1259" s="138" t="s">
        <v>2429</v>
      </c>
      <c r="L1259" s="27"/>
      <c r="M1259" s="136"/>
      <c r="T1259" s="47"/>
      <c r="AT1259" s="15" t="s">
        <v>135</v>
      </c>
      <c r="AU1259" s="15" t="s">
        <v>74</v>
      </c>
    </row>
    <row r="1260" spans="2:65" s="1" customFormat="1" ht="24.2" customHeight="1">
      <c r="B1260" s="121"/>
      <c r="C1260" s="122" t="s">
        <v>2430</v>
      </c>
      <c r="D1260" s="122" t="s">
        <v>126</v>
      </c>
      <c r="E1260" s="123" t="s">
        <v>2431</v>
      </c>
      <c r="F1260" s="124" t="s">
        <v>2432</v>
      </c>
      <c r="G1260" s="125" t="s">
        <v>129</v>
      </c>
      <c r="H1260" s="126">
        <v>5</v>
      </c>
      <c r="I1260" s="127">
        <v>29.7</v>
      </c>
      <c r="J1260" s="127">
        <f>ROUND(I1260*H1260,2)</f>
        <v>148.5</v>
      </c>
      <c r="K1260" s="124" t="s">
        <v>130</v>
      </c>
      <c r="L1260" s="27"/>
      <c r="M1260" s="128" t="s">
        <v>3</v>
      </c>
      <c r="N1260" s="129" t="s">
        <v>36</v>
      </c>
      <c r="O1260" s="130">
        <v>0.08</v>
      </c>
      <c r="P1260" s="130">
        <f>O1260*H1260</f>
        <v>0.4</v>
      </c>
      <c r="Q1260" s="130">
        <v>0</v>
      </c>
      <c r="R1260" s="130">
        <f>Q1260*H1260</f>
        <v>0</v>
      </c>
      <c r="S1260" s="130">
        <v>0</v>
      </c>
      <c r="T1260" s="131">
        <f>S1260*H1260</f>
        <v>0</v>
      </c>
      <c r="AR1260" s="132" t="s">
        <v>131</v>
      </c>
      <c r="AT1260" s="132" t="s">
        <v>126</v>
      </c>
      <c r="AU1260" s="132" t="s">
        <v>74</v>
      </c>
      <c r="AY1260" s="15" t="s">
        <v>124</v>
      </c>
      <c r="BE1260" s="133">
        <f>IF(N1260="základní",J1260,0)</f>
        <v>148.5</v>
      </c>
      <c r="BF1260" s="133">
        <f>IF(N1260="snížená",J1260,0)</f>
        <v>0</v>
      </c>
      <c r="BG1260" s="133">
        <f>IF(N1260="zákl. přenesená",J1260,0)</f>
        <v>0</v>
      </c>
      <c r="BH1260" s="133">
        <f>IF(N1260="sníž. přenesená",J1260,0)</f>
        <v>0</v>
      </c>
      <c r="BI1260" s="133">
        <f>IF(N1260="nulová",J1260,0)</f>
        <v>0</v>
      </c>
      <c r="BJ1260" s="15" t="s">
        <v>72</v>
      </c>
      <c r="BK1260" s="133">
        <f>ROUND(I1260*H1260,2)</f>
        <v>148.5</v>
      </c>
      <c r="BL1260" s="15" t="s">
        <v>131</v>
      </c>
      <c r="BM1260" s="132" t="s">
        <v>2433</v>
      </c>
    </row>
    <row r="1261" spans="2:65" s="1" customFormat="1">
      <c r="B1261" s="27"/>
      <c r="D1261" s="134" t="s">
        <v>133</v>
      </c>
      <c r="F1261" s="135" t="s">
        <v>2434</v>
      </c>
      <c r="L1261" s="27"/>
      <c r="M1261" s="136"/>
      <c r="T1261" s="47"/>
      <c r="AT1261" s="15" t="s">
        <v>133</v>
      </c>
      <c r="AU1261" s="15" t="s">
        <v>74</v>
      </c>
    </row>
    <row r="1262" spans="2:65" s="1" customFormat="1">
      <c r="B1262" s="27"/>
      <c r="D1262" s="137" t="s">
        <v>135</v>
      </c>
      <c r="F1262" s="138" t="s">
        <v>2435</v>
      </c>
      <c r="L1262" s="27"/>
      <c r="M1262" s="136"/>
      <c r="T1262" s="47"/>
      <c r="AT1262" s="15" t="s">
        <v>135</v>
      </c>
      <c r="AU1262" s="15" t="s">
        <v>74</v>
      </c>
    </row>
    <row r="1263" spans="2:65" s="1" customFormat="1" ht="24.2" customHeight="1">
      <c r="B1263" s="121"/>
      <c r="C1263" s="122" t="s">
        <v>2436</v>
      </c>
      <c r="D1263" s="122" t="s">
        <v>126</v>
      </c>
      <c r="E1263" s="123" t="s">
        <v>2437</v>
      </c>
      <c r="F1263" s="124" t="s">
        <v>2438</v>
      </c>
      <c r="G1263" s="125" t="s">
        <v>252</v>
      </c>
      <c r="H1263" s="126">
        <v>10</v>
      </c>
      <c r="I1263" s="127">
        <v>104</v>
      </c>
      <c r="J1263" s="127">
        <f>ROUND(I1263*H1263,2)</f>
        <v>1040</v>
      </c>
      <c r="K1263" s="124" t="s">
        <v>130</v>
      </c>
      <c r="L1263" s="27"/>
      <c r="M1263" s="128" t="s">
        <v>3</v>
      </c>
      <c r="N1263" s="129" t="s">
        <v>36</v>
      </c>
      <c r="O1263" s="130">
        <v>0.192</v>
      </c>
      <c r="P1263" s="130">
        <f>O1263*H1263</f>
        <v>1.92</v>
      </c>
      <c r="Q1263" s="130">
        <v>0</v>
      </c>
      <c r="R1263" s="130">
        <f>Q1263*H1263</f>
        <v>0</v>
      </c>
      <c r="S1263" s="130">
        <v>0</v>
      </c>
      <c r="T1263" s="131">
        <f>S1263*H1263</f>
        <v>0</v>
      </c>
      <c r="AR1263" s="132" t="s">
        <v>131</v>
      </c>
      <c r="AT1263" s="132" t="s">
        <v>126</v>
      </c>
      <c r="AU1263" s="132" t="s">
        <v>74</v>
      </c>
      <c r="AY1263" s="15" t="s">
        <v>124</v>
      </c>
      <c r="BE1263" s="133">
        <f>IF(N1263="základní",J1263,0)</f>
        <v>1040</v>
      </c>
      <c r="BF1263" s="133">
        <f>IF(N1263="snížená",J1263,0)</f>
        <v>0</v>
      </c>
      <c r="BG1263" s="133">
        <f>IF(N1263="zákl. přenesená",J1263,0)</f>
        <v>0</v>
      </c>
      <c r="BH1263" s="133">
        <f>IF(N1263="sníž. přenesená",J1263,0)</f>
        <v>0</v>
      </c>
      <c r="BI1263" s="133">
        <f>IF(N1263="nulová",J1263,0)</f>
        <v>0</v>
      </c>
      <c r="BJ1263" s="15" t="s">
        <v>72</v>
      </c>
      <c r="BK1263" s="133">
        <f>ROUND(I1263*H1263,2)</f>
        <v>1040</v>
      </c>
      <c r="BL1263" s="15" t="s">
        <v>131</v>
      </c>
      <c r="BM1263" s="132" t="s">
        <v>2439</v>
      </c>
    </row>
    <row r="1264" spans="2:65" s="1" customFormat="1" ht="19.5">
      <c r="B1264" s="27"/>
      <c r="D1264" s="134" t="s">
        <v>133</v>
      </c>
      <c r="F1264" s="135" t="s">
        <v>2440</v>
      </c>
      <c r="L1264" s="27"/>
      <c r="M1264" s="136"/>
      <c r="T1264" s="47"/>
      <c r="AT1264" s="15" t="s">
        <v>133</v>
      </c>
      <c r="AU1264" s="15" t="s">
        <v>74</v>
      </c>
    </row>
    <row r="1265" spans="2:65" s="1" customFormat="1">
      <c r="B1265" s="27"/>
      <c r="D1265" s="137" t="s">
        <v>135</v>
      </c>
      <c r="F1265" s="138" t="s">
        <v>2441</v>
      </c>
      <c r="L1265" s="27"/>
      <c r="M1265" s="136"/>
      <c r="T1265" s="47"/>
      <c r="AT1265" s="15" t="s">
        <v>135</v>
      </c>
      <c r="AU1265" s="15" t="s">
        <v>74</v>
      </c>
    </row>
    <row r="1266" spans="2:65" s="1" customFormat="1" ht="24.2" customHeight="1">
      <c r="B1266" s="121"/>
      <c r="C1266" s="122" t="s">
        <v>2442</v>
      </c>
      <c r="D1266" s="122" t="s">
        <v>126</v>
      </c>
      <c r="E1266" s="123" t="s">
        <v>2443</v>
      </c>
      <c r="F1266" s="124" t="s">
        <v>2444</v>
      </c>
      <c r="G1266" s="125" t="s">
        <v>129</v>
      </c>
      <c r="H1266" s="126">
        <v>100</v>
      </c>
      <c r="I1266" s="127">
        <v>529</v>
      </c>
      <c r="J1266" s="127">
        <f>ROUND(I1266*H1266,2)</f>
        <v>52900</v>
      </c>
      <c r="K1266" s="124" t="s">
        <v>130</v>
      </c>
      <c r="L1266" s="27"/>
      <c r="M1266" s="128" t="s">
        <v>3</v>
      </c>
      <c r="N1266" s="129" t="s">
        <v>36</v>
      </c>
      <c r="O1266" s="130">
        <v>0.82199999999999995</v>
      </c>
      <c r="P1266" s="130">
        <f>O1266*H1266</f>
        <v>82.199999999999989</v>
      </c>
      <c r="Q1266" s="130">
        <v>0</v>
      </c>
      <c r="R1266" s="130">
        <f>Q1266*H1266</f>
        <v>0</v>
      </c>
      <c r="S1266" s="130">
        <v>1.06E-2</v>
      </c>
      <c r="T1266" s="131">
        <f>S1266*H1266</f>
        <v>1.06</v>
      </c>
      <c r="AR1266" s="132" t="s">
        <v>131</v>
      </c>
      <c r="AT1266" s="132" t="s">
        <v>126</v>
      </c>
      <c r="AU1266" s="132" t="s">
        <v>74</v>
      </c>
      <c r="AY1266" s="15" t="s">
        <v>124</v>
      </c>
      <c r="BE1266" s="133">
        <f>IF(N1266="základní",J1266,0)</f>
        <v>52900</v>
      </c>
      <c r="BF1266" s="133">
        <f>IF(N1266="snížená",J1266,0)</f>
        <v>0</v>
      </c>
      <c r="BG1266" s="133">
        <f>IF(N1266="zákl. přenesená",J1266,0)</f>
        <v>0</v>
      </c>
      <c r="BH1266" s="133">
        <f>IF(N1266="sníž. přenesená",J1266,0)</f>
        <v>0</v>
      </c>
      <c r="BI1266" s="133">
        <f>IF(N1266="nulová",J1266,0)</f>
        <v>0</v>
      </c>
      <c r="BJ1266" s="15" t="s">
        <v>72</v>
      </c>
      <c r="BK1266" s="133">
        <f>ROUND(I1266*H1266,2)</f>
        <v>52900</v>
      </c>
      <c r="BL1266" s="15" t="s">
        <v>131</v>
      </c>
      <c r="BM1266" s="132" t="s">
        <v>2445</v>
      </c>
    </row>
    <row r="1267" spans="2:65" s="1" customFormat="1" ht="19.5">
      <c r="B1267" s="27"/>
      <c r="D1267" s="134" t="s">
        <v>133</v>
      </c>
      <c r="F1267" s="135" t="s">
        <v>2446</v>
      </c>
      <c r="L1267" s="27"/>
      <c r="M1267" s="136"/>
      <c r="T1267" s="47"/>
      <c r="AT1267" s="15" t="s">
        <v>133</v>
      </c>
      <c r="AU1267" s="15" t="s">
        <v>74</v>
      </c>
    </row>
    <row r="1268" spans="2:65" s="1" customFormat="1">
      <c r="B1268" s="27"/>
      <c r="D1268" s="137" t="s">
        <v>135</v>
      </c>
      <c r="F1268" s="138" t="s">
        <v>2447</v>
      </c>
      <c r="L1268" s="27"/>
      <c r="M1268" s="136"/>
      <c r="T1268" s="47"/>
      <c r="AT1268" s="15" t="s">
        <v>135</v>
      </c>
      <c r="AU1268" s="15" t="s">
        <v>74</v>
      </c>
    </row>
    <row r="1269" spans="2:65" s="1" customFormat="1" ht="24.2" customHeight="1">
      <c r="B1269" s="121"/>
      <c r="C1269" s="122" t="s">
        <v>2448</v>
      </c>
      <c r="D1269" s="122" t="s">
        <v>126</v>
      </c>
      <c r="E1269" s="123" t="s">
        <v>2449</v>
      </c>
      <c r="F1269" s="124" t="s">
        <v>2450</v>
      </c>
      <c r="G1269" s="125" t="s">
        <v>129</v>
      </c>
      <c r="H1269" s="126">
        <v>150</v>
      </c>
      <c r="I1269" s="127">
        <v>711</v>
      </c>
      <c r="J1269" s="127">
        <f>ROUND(I1269*H1269,2)</f>
        <v>106650</v>
      </c>
      <c r="K1269" s="124" t="s">
        <v>130</v>
      </c>
      <c r="L1269" s="27"/>
      <c r="M1269" s="128" t="s">
        <v>3</v>
      </c>
      <c r="N1269" s="129" t="s">
        <v>36</v>
      </c>
      <c r="O1269" s="130">
        <v>1.0369999999999999</v>
      </c>
      <c r="P1269" s="130">
        <f>O1269*H1269</f>
        <v>155.54999999999998</v>
      </c>
      <c r="Q1269" s="130">
        <v>0</v>
      </c>
      <c r="R1269" s="130">
        <f>Q1269*H1269</f>
        <v>0</v>
      </c>
      <c r="S1269" s="130">
        <v>2.3300000000000001E-2</v>
      </c>
      <c r="T1269" s="131">
        <f>S1269*H1269</f>
        <v>3.4950000000000001</v>
      </c>
      <c r="AR1269" s="132" t="s">
        <v>131</v>
      </c>
      <c r="AT1269" s="132" t="s">
        <v>126</v>
      </c>
      <c r="AU1269" s="132" t="s">
        <v>74</v>
      </c>
      <c r="AY1269" s="15" t="s">
        <v>124</v>
      </c>
      <c r="BE1269" s="133">
        <f>IF(N1269="základní",J1269,0)</f>
        <v>106650</v>
      </c>
      <c r="BF1269" s="133">
        <f>IF(N1269="snížená",J1269,0)</f>
        <v>0</v>
      </c>
      <c r="BG1269" s="133">
        <f>IF(N1269="zákl. přenesená",J1269,0)</f>
        <v>0</v>
      </c>
      <c r="BH1269" s="133">
        <f>IF(N1269="sníž. přenesená",J1269,0)</f>
        <v>0</v>
      </c>
      <c r="BI1269" s="133">
        <f>IF(N1269="nulová",J1269,0)</f>
        <v>0</v>
      </c>
      <c r="BJ1269" s="15" t="s">
        <v>72</v>
      </c>
      <c r="BK1269" s="133">
        <f>ROUND(I1269*H1269,2)</f>
        <v>106650</v>
      </c>
      <c r="BL1269" s="15" t="s">
        <v>131</v>
      </c>
      <c r="BM1269" s="132" t="s">
        <v>2451</v>
      </c>
    </row>
    <row r="1270" spans="2:65" s="1" customFormat="1" ht="29.25">
      <c r="B1270" s="27"/>
      <c r="D1270" s="134" t="s">
        <v>133</v>
      </c>
      <c r="F1270" s="135" t="s">
        <v>2452</v>
      </c>
      <c r="L1270" s="27"/>
      <c r="M1270" s="136"/>
      <c r="T1270" s="47"/>
      <c r="AT1270" s="15" t="s">
        <v>133</v>
      </c>
      <c r="AU1270" s="15" t="s">
        <v>74</v>
      </c>
    </row>
    <row r="1271" spans="2:65" s="1" customFormat="1">
      <c r="B1271" s="27"/>
      <c r="D1271" s="137" t="s">
        <v>135</v>
      </c>
      <c r="F1271" s="138" t="s">
        <v>2453</v>
      </c>
      <c r="L1271" s="27"/>
      <c r="M1271" s="136"/>
      <c r="T1271" s="47"/>
      <c r="AT1271" s="15" t="s">
        <v>135</v>
      </c>
      <c r="AU1271" s="15" t="s">
        <v>74</v>
      </c>
    </row>
    <row r="1272" spans="2:65" s="1" customFormat="1" ht="24.2" customHeight="1">
      <c r="B1272" s="121"/>
      <c r="C1272" s="122" t="s">
        <v>2454</v>
      </c>
      <c r="D1272" s="122" t="s">
        <v>126</v>
      </c>
      <c r="E1272" s="123" t="s">
        <v>2455</v>
      </c>
      <c r="F1272" s="124" t="s">
        <v>2456</v>
      </c>
      <c r="G1272" s="125" t="s">
        <v>129</v>
      </c>
      <c r="H1272" s="126">
        <v>200</v>
      </c>
      <c r="I1272" s="127">
        <v>1040</v>
      </c>
      <c r="J1272" s="127">
        <f>ROUND(I1272*H1272,2)</f>
        <v>208000</v>
      </c>
      <c r="K1272" s="124" t="s">
        <v>130</v>
      </c>
      <c r="L1272" s="27"/>
      <c r="M1272" s="128" t="s">
        <v>3</v>
      </c>
      <c r="N1272" s="129" t="s">
        <v>36</v>
      </c>
      <c r="O1272" s="130">
        <v>1.4670000000000001</v>
      </c>
      <c r="P1272" s="130">
        <f>O1272*H1272</f>
        <v>293.40000000000003</v>
      </c>
      <c r="Q1272" s="130">
        <v>0</v>
      </c>
      <c r="R1272" s="130">
        <f>Q1272*H1272</f>
        <v>0</v>
      </c>
      <c r="S1272" s="130">
        <v>3.95E-2</v>
      </c>
      <c r="T1272" s="131">
        <f>S1272*H1272</f>
        <v>7.9</v>
      </c>
      <c r="AR1272" s="132" t="s">
        <v>131</v>
      </c>
      <c r="AT1272" s="132" t="s">
        <v>126</v>
      </c>
      <c r="AU1272" s="132" t="s">
        <v>74</v>
      </c>
      <c r="AY1272" s="15" t="s">
        <v>124</v>
      </c>
      <c r="BE1272" s="133">
        <f>IF(N1272="základní",J1272,0)</f>
        <v>208000</v>
      </c>
      <c r="BF1272" s="133">
        <f>IF(N1272="snížená",J1272,0)</f>
        <v>0</v>
      </c>
      <c r="BG1272" s="133">
        <f>IF(N1272="zákl. přenesená",J1272,0)</f>
        <v>0</v>
      </c>
      <c r="BH1272" s="133">
        <f>IF(N1272="sníž. přenesená",J1272,0)</f>
        <v>0</v>
      </c>
      <c r="BI1272" s="133">
        <f>IF(N1272="nulová",J1272,0)</f>
        <v>0</v>
      </c>
      <c r="BJ1272" s="15" t="s">
        <v>72</v>
      </c>
      <c r="BK1272" s="133">
        <f>ROUND(I1272*H1272,2)</f>
        <v>208000</v>
      </c>
      <c r="BL1272" s="15" t="s">
        <v>131</v>
      </c>
      <c r="BM1272" s="132" t="s">
        <v>2457</v>
      </c>
    </row>
    <row r="1273" spans="2:65" s="1" customFormat="1" ht="19.5">
      <c r="B1273" s="27"/>
      <c r="D1273" s="134" t="s">
        <v>133</v>
      </c>
      <c r="F1273" s="135" t="s">
        <v>2458</v>
      </c>
      <c r="L1273" s="27"/>
      <c r="M1273" s="136"/>
      <c r="T1273" s="47"/>
      <c r="AT1273" s="15" t="s">
        <v>133</v>
      </c>
      <c r="AU1273" s="15" t="s">
        <v>74</v>
      </c>
    </row>
    <row r="1274" spans="2:65" s="1" customFormat="1">
      <c r="B1274" s="27"/>
      <c r="D1274" s="137" t="s">
        <v>135</v>
      </c>
      <c r="F1274" s="138" t="s">
        <v>2459</v>
      </c>
      <c r="L1274" s="27"/>
      <c r="M1274" s="136"/>
      <c r="T1274" s="47"/>
      <c r="AT1274" s="15" t="s">
        <v>135</v>
      </c>
      <c r="AU1274" s="15" t="s">
        <v>74</v>
      </c>
    </row>
    <row r="1275" spans="2:65" s="1" customFormat="1" ht="24.2" customHeight="1">
      <c r="B1275" s="121"/>
      <c r="C1275" s="122" t="s">
        <v>2460</v>
      </c>
      <c r="D1275" s="122" t="s">
        <v>126</v>
      </c>
      <c r="E1275" s="123" t="s">
        <v>2461</v>
      </c>
      <c r="F1275" s="124" t="s">
        <v>2462</v>
      </c>
      <c r="G1275" s="125" t="s">
        <v>129</v>
      </c>
      <c r="H1275" s="126">
        <v>250</v>
      </c>
      <c r="I1275" s="127">
        <v>1500</v>
      </c>
      <c r="J1275" s="127">
        <f>ROUND(I1275*H1275,2)</f>
        <v>375000</v>
      </c>
      <c r="K1275" s="124" t="s">
        <v>130</v>
      </c>
      <c r="L1275" s="27"/>
      <c r="M1275" s="128" t="s">
        <v>3</v>
      </c>
      <c r="N1275" s="129" t="s">
        <v>36</v>
      </c>
      <c r="O1275" s="130">
        <v>2.2200000000000002</v>
      </c>
      <c r="P1275" s="130">
        <f>O1275*H1275</f>
        <v>555</v>
      </c>
      <c r="Q1275" s="130">
        <v>0</v>
      </c>
      <c r="R1275" s="130">
        <f>Q1275*H1275</f>
        <v>0</v>
      </c>
      <c r="S1275" s="130">
        <v>7.7899999999999997E-2</v>
      </c>
      <c r="T1275" s="131">
        <f>S1275*H1275</f>
        <v>19.474999999999998</v>
      </c>
      <c r="AR1275" s="132" t="s">
        <v>131</v>
      </c>
      <c r="AT1275" s="132" t="s">
        <v>126</v>
      </c>
      <c r="AU1275" s="132" t="s">
        <v>74</v>
      </c>
      <c r="AY1275" s="15" t="s">
        <v>124</v>
      </c>
      <c r="BE1275" s="133">
        <f>IF(N1275="základní",J1275,0)</f>
        <v>375000</v>
      </c>
      <c r="BF1275" s="133">
        <f>IF(N1275="snížená",J1275,0)</f>
        <v>0</v>
      </c>
      <c r="BG1275" s="133">
        <f>IF(N1275="zákl. přenesená",J1275,0)</f>
        <v>0</v>
      </c>
      <c r="BH1275" s="133">
        <f>IF(N1275="sníž. přenesená",J1275,0)</f>
        <v>0</v>
      </c>
      <c r="BI1275" s="133">
        <f>IF(N1275="nulová",J1275,0)</f>
        <v>0</v>
      </c>
      <c r="BJ1275" s="15" t="s">
        <v>72</v>
      </c>
      <c r="BK1275" s="133">
        <f>ROUND(I1275*H1275,2)</f>
        <v>375000</v>
      </c>
      <c r="BL1275" s="15" t="s">
        <v>131</v>
      </c>
      <c r="BM1275" s="132" t="s">
        <v>2463</v>
      </c>
    </row>
    <row r="1276" spans="2:65" s="1" customFormat="1" ht="29.25">
      <c r="B1276" s="27"/>
      <c r="D1276" s="134" t="s">
        <v>133</v>
      </c>
      <c r="F1276" s="135" t="s">
        <v>2464</v>
      </c>
      <c r="L1276" s="27"/>
      <c r="M1276" s="136"/>
      <c r="T1276" s="47"/>
      <c r="AT1276" s="15" t="s">
        <v>133</v>
      </c>
      <c r="AU1276" s="15" t="s">
        <v>74</v>
      </c>
    </row>
    <row r="1277" spans="2:65" s="1" customFormat="1">
      <c r="B1277" s="27"/>
      <c r="D1277" s="137" t="s">
        <v>135</v>
      </c>
      <c r="F1277" s="138" t="s">
        <v>2465</v>
      </c>
      <c r="L1277" s="27"/>
      <c r="M1277" s="136"/>
      <c r="T1277" s="47"/>
      <c r="AT1277" s="15" t="s">
        <v>135</v>
      </c>
      <c r="AU1277" s="15" t="s">
        <v>74</v>
      </c>
    </row>
    <row r="1278" spans="2:65" s="1" customFormat="1" ht="24.2" customHeight="1">
      <c r="B1278" s="121"/>
      <c r="C1278" s="122" t="s">
        <v>2466</v>
      </c>
      <c r="D1278" s="122" t="s">
        <v>126</v>
      </c>
      <c r="E1278" s="123" t="s">
        <v>2467</v>
      </c>
      <c r="F1278" s="124" t="s">
        <v>2468</v>
      </c>
      <c r="G1278" s="125" t="s">
        <v>129</v>
      </c>
      <c r="H1278" s="126">
        <v>10</v>
      </c>
      <c r="I1278" s="127">
        <v>109</v>
      </c>
      <c r="J1278" s="127">
        <f>ROUND(I1278*H1278,2)</f>
        <v>1090</v>
      </c>
      <c r="K1278" s="124" t="s">
        <v>130</v>
      </c>
      <c r="L1278" s="27"/>
      <c r="M1278" s="128" t="s">
        <v>3</v>
      </c>
      <c r="N1278" s="129" t="s">
        <v>36</v>
      </c>
      <c r="O1278" s="130">
        <v>0.17599999999999999</v>
      </c>
      <c r="P1278" s="130">
        <f>O1278*H1278</f>
        <v>1.7599999999999998</v>
      </c>
      <c r="Q1278" s="130">
        <v>0</v>
      </c>
      <c r="R1278" s="130">
        <f>Q1278*H1278</f>
        <v>0</v>
      </c>
      <c r="S1278" s="130">
        <v>0</v>
      </c>
      <c r="T1278" s="131">
        <f>S1278*H1278</f>
        <v>0</v>
      </c>
      <c r="AR1278" s="132" t="s">
        <v>131</v>
      </c>
      <c r="AT1278" s="132" t="s">
        <v>126</v>
      </c>
      <c r="AU1278" s="132" t="s">
        <v>74</v>
      </c>
      <c r="AY1278" s="15" t="s">
        <v>124</v>
      </c>
      <c r="BE1278" s="133">
        <f>IF(N1278="základní",J1278,0)</f>
        <v>1090</v>
      </c>
      <c r="BF1278" s="133">
        <f>IF(N1278="snížená",J1278,0)</f>
        <v>0</v>
      </c>
      <c r="BG1278" s="133">
        <f>IF(N1278="zákl. přenesená",J1278,0)</f>
        <v>0</v>
      </c>
      <c r="BH1278" s="133">
        <f>IF(N1278="sníž. přenesená",J1278,0)</f>
        <v>0</v>
      </c>
      <c r="BI1278" s="133">
        <f>IF(N1278="nulová",J1278,0)</f>
        <v>0</v>
      </c>
      <c r="BJ1278" s="15" t="s">
        <v>72</v>
      </c>
      <c r="BK1278" s="133">
        <f>ROUND(I1278*H1278,2)</f>
        <v>1090</v>
      </c>
      <c r="BL1278" s="15" t="s">
        <v>131</v>
      </c>
      <c r="BM1278" s="132" t="s">
        <v>2469</v>
      </c>
    </row>
    <row r="1279" spans="2:65" s="1" customFormat="1" ht="19.5">
      <c r="B1279" s="27"/>
      <c r="D1279" s="134" t="s">
        <v>133</v>
      </c>
      <c r="F1279" s="135" t="s">
        <v>2470</v>
      </c>
      <c r="L1279" s="27"/>
      <c r="M1279" s="136"/>
      <c r="T1279" s="47"/>
      <c r="AT1279" s="15" t="s">
        <v>133</v>
      </c>
      <c r="AU1279" s="15" t="s">
        <v>74</v>
      </c>
    </row>
    <row r="1280" spans="2:65" s="1" customFormat="1">
      <c r="B1280" s="27"/>
      <c r="D1280" s="137" t="s">
        <v>135</v>
      </c>
      <c r="F1280" s="138" t="s">
        <v>2471</v>
      </c>
      <c r="L1280" s="27"/>
      <c r="M1280" s="136"/>
      <c r="T1280" s="47"/>
      <c r="AT1280" s="15" t="s">
        <v>135</v>
      </c>
      <c r="AU1280" s="15" t="s">
        <v>74</v>
      </c>
    </row>
    <row r="1281" spans="2:65" s="1" customFormat="1" ht="24.2" customHeight="1">
      <c r="B1281" s="121"/>
      <c r="C1281" s="122" t="s">
        <v>2472</v>
      </c>
      <c r="D1281" s="122" t="s">
        <v>126</v>
      </c>
      <c r="E1281" s="123" t="s">
        <v>2473</v>
      </c>
      <c r="F1281" s="124" t="s">
        <v>2474</v>
      </c>
      <c r="G1281" s="125" t="s">
        <v>129</v>
      </c>
      <c r="H1281" s="126">
        <v>10</v>
      </c>
      <c r="I1281" s="127">
        <v>399</v>
      </c>
      <c r="J1281" s="127">
        <f>ROUND(I1281*H1281,2)</f>
        <v>3990</v>
      </c>
      <c r="K1281" s="124" t="s">
        <v>130</v>
      </c>
      <c r="L1281" s="27"/>
      <c r="M1281" s="128" t="s">
        <v>3</v>
      </c>
      <c r="N1281" s="129" t="s">
        <v>36</v>
      </c>
      <c r="O1281" s="130">
        <v>0.95</v>
      </c>
      <c r="P1281" s="130">
        <f>O1281*H1281</f>
        <v>9.5</v>
      </c>
      <c r="Q1281" s="130">
        <v>8.5500000000000003E-3</v>
      </c>
      <c r="R1281" s="130">
        <f>Q1281*H1281</f>
        <v>8.5500000000000007E-2</v>
      </c>
      <c r="S1281" s="130">
        <v>0</v>
      </c>
      <c r="T1281" s="131">
        <f>S1281*H1281</f>
        <v>0</v>
      </c>
      <c r="AR1281" s="132" t="s">
        <v>131</v>
      </c>
      <c r="AT1281" s="132" t="s">
        <v>126</v>
      </c>
      <c r="AU1281" s="132" t="s">
        <v>74</v>
      </c>
      <c r="AY1281" s="15" t="s">
        <v>124</v>
      </c>
      <c r="BE1281" s="133">
        <f>IF(N1281="základní",J1281,0)</f>
        <v>3990</v>
      </c>
      <c r="BF1281" s="133">
        <f>IF(N1281="snížená",J1281,0)</f>
        <v>0</v>
      </c>
      <c r="BG1281" s="133">
        <f>IF(N1281="zákl. přenesená",J1281,0)</f>
        <v>0</v>
      </c>
      <c r="BH1281" s="133">
        <f>IF(N1281="sníž. přenesená",J1281,0)</f>
        <v>0</v>
      </c>
      <c r="BI1281" s="133">
        <f>IF(N1281="nulová",J1281,0)</f>
        <v>0</v>
      </c>
      <c r="BJ1281" s="15" t="s">
        <v>72</v>
      </c>
      <c r="BK1281" s="133">
        <f>ROUND(I1281*H1281,2)</f>
        <v>3990</v>
      </c>
      <c r="BL1281" s="15" t="s">
        <v>131</v>
      </c>
      <c r="BM1281" s="132" t="s">
        <v>2475</v>
      </c>
    </row>
    <row r="1282" spans="2:65" s="1" customFormat="1" ht="19.5">
      <c r="B1282" s="27"/>
      <c r="D1282" s="134" t="s">
        <v>133</v>
      </c>
      <c r="F1282" s="135" t="s">
        <v>2476</v>
      </c>
      <c r="L1282" s="27"/>
      <c r="M1282" s="136"/>
      <c r="T1282" s="47"/>
      <c r="AT1282" s="15" t="s">
        <v>133</v>
      </c>
      <c r="AU1282" s="15" t="s">
        <v>74</v>
      </c>
    </row>
    <row r="1283" spans="2:65" s="1" customFormat="1">
      <c r="B1283" s="27"/>
      <c r="D1283" s="137" t="s">
        <v>135</v>
      </c>
      <c r="F1283" s="138" t="s">
        <v>2477</v>
      </c>
      <c r="L1283" s="27"/>
      <c r="M1283" s="136"/>
      <c r="T1283" s="47"/>
      <c r="AT1283" s="15" t="s">
        <v>135</v>
      </c>
      <c r="AU1283" s="15" t="s">
        <v>74</v>
      </c>
    </row>
    <row r="1284" spans="2:65" s="1" customFormat="1" ht="24.2" customHeight="1">
      <c r="B1284" s="121"/>
      <c r="C1284" s="122" t="s">
        <v>2478</v>
      </c>
      <c r="D1284" s="122" t="s">
        <v>126</v>
      </c>
      <c r="E1284" s="123" t="s">
        <v>2479</v>
      </c>
      <c r="F1284" s="124" t="s">
        <v>2480</v>
      </c>
      <c r="G1284" s="125" t="s">
        <v>129</v>
      </c>
      <c r="H1284" s="126">
        <v>15</v>
      </c>
      <c r="I1284" s="127">
        <v>461</v>
      </c>
      <c r="J1284" s="127">
        <f>ROUND(I1284*H1284,2)</f>
        <v>6915</v>
      </c>
      <c r="K1284" s="124" t="s">
        <v>130</v>
      </c>
      <c r="L1284" s="27"/>
      <c r="M1284" s="128" t="s">
        <v>3</v>
      </c>
      <c r="N1284" s="129" t="s">
        <v>36</v>
      </c>
      <c r="O1284" s="130">
        <v>1.0900000000000001</v>
      </c>
      <c r="P1284" s="130">
        <f>O1284*H1284</f>
        <v>16.350000000000001</v>
      </c>
      <c r="Q1284" s="130">
        <v>1.5389999999999999E-2</v>
      </c>
      <c r="R1284" s="130">
        <f>Q1284*H1284</f>
        <v>0.23085</v>
      </c>
      <c r="S1284" s="130">
        <v>0</v>
      </c>
      <c r="T1284" s="131">
        <f>S1284*H1284</f>
        <v>0</v>
      </c>
      <c r="AR1284" s="132" t="s">
        <v>131</v>
      </c>
      <c r="AT1284" s="132" t="s">
        <v>126</v>
      </c>
      <c r="AU1284" s="132" t="s">
        <v>74</v>
      </c>
      <c r="AY1284" s="15" t="s">
        <v>124</v>
      </c>
      <c r="BE1284" s="133">
        <f>IF(N1284="základní",J1284,0)</f>
        <v>6915</v>
      </c>
      <c r="BF1284" s="133">
        <f>IF(N1284="snížená",J1284,0)</f>
        <v>0</v>
      </c>
      <c r="BG1284" s="133">
        <f>IF(N1284="zákl. přenesená",J1284,0)</f>
        <v>0</v>
      </c>
      <c r="BH1284" s="133">
        <f>IF(N1284="sníž. přenesená",J1284,0)</f>
        <v>0</v>
      </c>
      <c r="BI1284" s="133">
        <f>IF(N1284="nulová",J1284,0)</f>
        <v>0</v>
      </c>
      <c r="BJ1284" s="15" t="s">
        <v>72</v>
      </c>
      <c r="BK1284" s="133">
        <f>ROUND(I1284*H1284,2)</f>
        <v>6915</v>
      </c>
      <c r="BL1284" s="15" t="s">
        <v>131</v>
      </c>
      <c r="BM1284" s="132" t="s">
        <v>2481</v>
      </c>
    </row>
    <row r="1285" spans="2:65" s="1" customFormat="1" ht="19.5">
      <c r="B1285" s="27"/>
      <c r="D1285" s="134" t="s">
        <v>133</v>
      </c>
      <c r="F1285" s="135" t="s">
        <v>2482</v>
      </c>
      <c r="L1285" s="27"/>
      <c r="M1285" s="136"/>
      <c r="T1285" s="47"/>
      <c r="AT1285" s="15" t="s">
        <v>133</v>
      </c>
      <c r="AU1285" s="15" t="s">
        <v>74</v>
      </c>
    </row>
    <row r="1286" spans="2:65" s="1" customFormat="1">
      <c r="B1286" s="27"/>
      <c r="D1286" s="137" t="s">
        <v>135</v>
      </c>
      <c r="F1286" s="138" t="s">
        <v>2483</v>
      </c>
      <c r="L1286" s="27"/>
      <c r="M1286" s="136"/>
      <c r="T1286" s="47"/>
      <c r="AT1286" s="15" t="s">
        <v>135</v>
      </c>
      <c r="AU1286" s="15" t="s">
        <v>74</v>
      </c>
    </row>
    <row r="1287" spans="2:65" s="1" customFormat="1" ht="24.2" customHeight="1">
      <c r="B1287" s="121"/>
      <c r="C1287" s="122" t="s">
        <v>2484</v>
      </c>
      <c r="D1287" s="122" t="s">
        <v>126</v>
      </c>
      <c r="E1287" s="123" t="s">
        <v>2485</v>
      </c>
      <c r="F1287" s="124" t="s">
        <v>2486</v>
      </c>
      <c r="G1287" s="125" t="s">
        <v>240</v>
      </c>
      <c r="H1287" s="126">
        <v>1</v>
      </c>
      <c r="I1287" s="127">
        <v>4730</v>
      </c>
      <c r="J1287" s="127">
        <f>ROUND(I1287*H1287,2)</f>
        <v>4730</v>
      </c>
      <c r="K1287" s="124" t="s">
        <v>130</v>
      </c>
      <c r="L1287" s="27"/>
      <c r="M1287" s="128" t="s">
        <v>3</v>
      </c>
      <c r="N1287" s="129" t="s">
        <v>36</v>
      </c>
      <c r="O1287" s="130">
        <v>12.75</v>
      </c>
      <c r="P1287" s="130">
        <f>O1287*H1287</f>
        <v>12.75</v>
      </c>
      <c r="Q1287" s="130">
        <v>0</v>
      </c>
      <c r="R1287" s="130">
        <f>Q1287*H1287</f>
        <v>0</v>
      </c>
      <c r="S1287" s="130">
        <v>2.5</v>
      </c>
      <c r="T1287" s="131">
        <f>S1287*H1287</f>
        <v>2.5</v>
      </c>
      <c r="AR1287" s="132" t="s">
        <v>131</v>
      </c>
      <c r="AT1287" s="132" t="s">
        <v>126</v>
      </c>
      <c r="AU1287" s="132" t="s">
        <v>74</v>
      </c>
      <c r="AY1287" s="15" t="s">
        <v>124</v>
      </c>
      <c r="BE1287" s="133">
        <f>IF(N1287="základní",J1287,0)</f>
        <v>4730</v>
      </c>
      <c r="BF1287" s="133">
        <f>IF(N1287="snížená",J1287,0)</f>
        <v>0</v>
      </c>
      <c r="BG1287" s="133">
        <f>IF(N1287="zákl. přenesená",J1287,0)</f>
        <v>0</v>
      </c>
      <c r="BH1287" s="133">
        <f>IF(N1287="sníž. přenesená",J1287,0)</f>
        <v>0</v>
      </c>
      <c r="BI1287" s="133">
        <f>IF(N1287="nulová",J1287,0)</f>
        <v>0</v>
      </c>
      <c r="BJ1287" s="15" t="s">
        <v>72</v>
      </c>
      <c r="BK1287" s="133">
        <f>ROUND(I1287*H1287,2)</f>
        <v>4730</v>
      </c>
      <c r="BL1287" s="15" t="s">
        <v>131</v>
      </c>
      <c r="BM1287" s="132" t="s">
        <v>2487</v>
      </c>
    </row>
    <row r="1288" spans="2:65" s="1" customFormat="1" ht="19.5">
      <c r="B1288" s="27"/>
      <c r="D1288" s="134" t="s">
        <v>133</v>
      </c>
      <c r="F1288" s="135" t="s">
        <v>2488</v>
      </c>
      <c r="L1288" s="27"/>
      <c r="M1288" s="136"/>
      <c r="T1288" s="47"/>
      <c r="AT1288" s="15" t="s">
        <v>133</v>
      </c>
      <c r="AU1288" s="15" t="s">
        <v>74</v>
      </c>
    </row>
    <row r="1289" spans="2:65" s="1" customFormat="1">
      <c r="B1289" s="27"/>
      <c r="D1289" s="137" t="s">
        <v>135</v>
      </c>
      <c r="F1289" s="138" t="s">
        <v>2489</v>
      </c>
      <c r="L1289" s="27"/>
      <c r="M1289" s="136"/>
      <c r="T1289" s="47"/>
      <c r="AT1289" s="15" t="s">
        <v>135</v>
      </c>
      <c r="AU1289" s="15" t="s">
        <v>74</v>
      </c>
    </row>
    <row r="1290" spans="2:65" s="1" customFormat="1" ht="24.2" customHeight="1">
      <c r="B1290" s="121"/>
      <c r="C1290" s="122" t="s">
        <v>2490</v>
      </c>
      <c r="D1290" s="122" t="s">
        <v>126</v>
      </c>
      <c r="E1290" s="123" t="s">
        <v>2491</v>
      </c>
      <c r="F1290" s="124" t="s">
        <v>2492</v>
      </c>
      <c r="G1290" s="125" t="s">
        <v>240</v>
      </c>
      <c r="H1290" s="126">
        <v>2</v>
      </c>
      <c r="I1290" s="127">
        <v>4050</v>
      </c>
      <c r="J1290" s="127">
        <f>ROUND(I1290*H1290,2)</f>
        <v>8100</v>
      </c>
      <c r="K1290" s="124" t="s">
        <v>130</v>
      </c>
      <c r="L1290" s="27"/>
      <c r="M1290" s="128" t="s">
        <v>3</v>
      </c>
      <c r="N1290" s="129" t="s">
        <v>36</v>
      </c>
      <c r="O1290" s="130">
        <v>10.9</v>
      </c>
      <c r="P1290" s="130">
        <f>O1290*H1290</f>
        <v>21.8</v>
      </c>
      <c r="Q1290" s="130">
        <v>0</v>
      </c>
      <c r="R1290" s="130">
        <f>Q1290*H1290</f>
        <v>0</v>
      </c>
      <c r="S1290" s="130">
        <v>2.5</v>
      </c>
      <c r="T1290" s="131">
        <f>S1290*H1290</f>
        <v>5</v>
      </c>
      <c r="AR1290" s="132" t="s">
        <v>131</v>
      </c>
      <c r="AT1290" s="132" t="s">
        <v>126</v>
      </c>
      <c r="AU1290" s="132" t="s">
        <v>74</v>
      </c>
      <c r="AY1290" s="15" t="s">
        <v>124</v>
      </c>
      <c r="BE1290" s="133">
        <f>IF(N1290="základní",J1290,0)</f>
        <v>8100</v>
      </c>
      <c r="BF1290" s="133">
        <f>IF(N1290="snížená",J1290,0)</f>
        <v>0</v>
      </c>
      <c r="BG1290" s="133">
        <f>IF(N1290="zákl. přenesená",J1290,0)</f>
        <v>0</v>
      </c>
      <c r="BH1290" s="133">
        <f>IF(N1290="sníž. přenesená",J1290,0)</f>
        <v>0</v>
      </c>
      <c r="BI1290" s="133">
        <f>IF(N1290="nulová",J1290,0)</f>
        <v>0</v>
      </c>
      <c r="BJ1290" s="15" t="s">
        <v>72</v>
      </c>
      <c r="BK1290" s="133">
        <f>ROUND(I1290*H1290,2)</f>
        <v>8100</v>
      </c>
      <c r="BL1290" s="15" t="s">
        <v>131</v>
      </c>
      <c r="BM1290" s="132" t="s">
        <v>2493</v>
      </c>
    </row>
    <row r="1291" spans="2:65" s="1" customFormat="1" ht="19.5">
      <c r="B1291" s="27"/>
      <c r="D1291" s="134" t="s">
        <v>133</v>
      </c>
      <c r="F1291" s="135" t="s">
        <v>2494</v>
      </c>
      <c r="L1291" s="27"/>
      <c r="M1291" s="136"/>
      <c r="T1291" s="47"/>
      <c r="AT1291" s="15" t="s">
        <v>133</v>
      </c>
      <c r="AU1291" s="15" t="s">
        <v>74</v>
      </c>
    </row>
    <row r="1292" spans="2:65" s="1" customFormat="1">
      <c r="B1292" s="27"/>
      <c r="D1292" s="137" t="s">
        <v>135</v>
      </c>
      <c r="F1292" s="138" t="s">
        <v>2495</v>
      </c>
      <c r="L1292" s="27"/>
      <c r="M1292" s="136"/>
      <c r="T1292" s="47"/>
      <c r="AT1292" s="15" t="s">
        <v>135</v>
      </c>
      <c r="AU1292" s="15" t="s">
        <v>74</v>
      </c>
    </row>
    <row r="1293" spans="2:65" s="1" customFormat="1" ht="24.2" customHeight="1">
      <c r="B1293" s="121"/>
      <c r="C1293" s="122" t="s">
        <v>2496</v>
      </c>
      <c r="D1293" s="122" t="s">
        <v>126</v>
      </c>
      <c r="E1293" s="123" t="s">
        <v>2497</v>
      </c>
      <c r="F1293" s="124" t="s">
        <v>2498</v>
      </c>
      <c r="G1293" s="125" t="s">
        <v>240</v>
      </c>
      <c r="H1293" s="126">
        <v>5</v>
      </c>
      <c r="I1293" s="127">
        <v>3670</v>
      </c>
      <c r="J1293" s="127">
        <f>ROUND(I1293*H1293,2)</f>
        <v>18350</v>
      </c>
      <c r="K1293" s="124" t="s">
        <v>130</v>
      </c>
      <c r="L1293" s="27"/>
      <c r="M1293" s="128" t="s">
        <v>3</v>
      </c>
      <c r="N1293" s="129" t="s">
        <v>36</v>
      </c>
      <c r="O1293" s="130">
        <v>9.9</v>
      </c>
      <c r="P1293" s="130">
        <f>O1293*H1293</f>
        <v>49.5</v>
      </c>
      <c r="Q1293" s="130">
        <v>0</v>
      </c>
      <c r="R1293" s="130">
        <f>Q1293*H1293</f>
        <v>0</v>
      </c>
      <c r="S1293" s="130">
        <v>2.5</v>
      </c>
      <c r="T1293" s="131">
        <f>S1293*H1293</f>
        <v>12.5</v>
      </c>
      <c r="AR1293" s="132" t="s">
        <v>131</v>
      </c>
      <c r="AT1293" s="132" t="s">
        <v>126</v>
      </c>
      <c r="AU1293" s="132" t="s">
        <v>74</v>
      </c>
      <c r="AY1293" s="15" t="s">
        <v>124</v>
      </c>
      <c r="BE1293" s="133">
        <f>IF(N1293="základní",J1293,0)</f>
        <v>18350</v>
      </c>
      <c r="BF1293" s="133">
        <f>IF(N1293="snížená",J1293,0)</f>
        <v>0</v>
      </c>
      <c r="BG1293" s="133">
        <f>IF(N1293="zákl. přenesená",J1293,0)</f>
        <v>0</v>
      </c>
      <c r="BH1293" s="133">
        <f>IF(N1293="sníž. přenesená",J1293,0)</f>
        <v>0</v>
      </c>
      <c r="BI1293" s="133">
        <f>IF(N1293="nulová",J1293,0)</f>
        <v>0</v>
      </c>
      <c r="BJ1293" s="15" t="s">
        <v>72</v>
      </c>
      <c r="BK1293" s="133">
        <f>ROUND(I1293*H1293,2)</f>
        <v>18350</v>
      </c>
      <c r="BL1293" s="15" t="s">
        <v>131</v>
      </c>
      <c r="BM1293" s="132" t="s">
        <v>2499</v>
      </c>
    </row>
    <row r="1294" spans="2:65" s="1" customFormat="1" ht="19.5">
      <c r="B1294" s="27"/>
      <c r="D1294" s="134" t="s">
        <v>133</v>
      </c>
      <c r="F1294" s="135" t="s">
        <v>2500</v>
      </c>
      <c r="L1294" s="27"/>
      <c r="M1294" s="136"/>
      <c r="T1294" s="47"/>
      <c r="AT1294" s="15" t="s">
        <v>133</v>
      </c>
      <c r="AU1294" s="15" t="s">
        <v>74</v>
      </c>
    </row>
    <row r="1295" spans="2:65" s="1" customFormat="1">
      <c r="B1295" s="27"/>
      <c r="D1295" s="137" t="s">
        <v>135</v>
      </c>
      <c r="F1295" s="138" t="s">
        <v>2501</v>
      </c>
      <c r="L1295" s="27"/>
      <c r="M1295" s="136"/>
      <c r="T1295" s="47"/>
      <c r="AT1295" s="15" t="s">
        <v>135</v>
      </c>
      <c r="AU1295" s="15" t="s">
        <v>74</v>
      </c>
    </row>
    <row r="1296" spans="2:65" s="1" customFormat="1" ht="24.2" customHeight="1">
      <c r="B1296" s="121"/>
      <c r="C1296" s="122" t="s">
        <v>2502</v>
      </c>
      <c r="D1296" s="122" t="s">
        <v>126</v>
      </c>
      <c r="E1296" s="123" t="s">
        <v>2503</v>
      </c>
      <c r="F1296" s="124" t="s">
        <v>2504</v>
      </c>
      <c r="G1296" s="125" t="s">
        <v>240</v>
      </c>
      <c r="H1296" s="126">
        <v>5</v>
      </c>
      <c r="I1296" s="127">
        <v>12100</v>
      </c>
      <c r="J1296" s="127">
        <f>ROUND(I1296*H1296,2)</f>
        <v>60500</v>
      </c>
      <c r="K1296" s="124" t="s">
        <v>130</v>
      </c>
      <c r="L1296" s="27"/>
      <c r="M1296" s="128" t="s">
        <v>3</v>
      </c>
      <c r="N1296" s="129" t="s">
        <v>36</v>
      </c>
      <c r="O1296" s="130">
        <v>24.308</v>
      </c>
      <c r="P1296" s="130">
        <f>O1296*H1296</f>
        <v>121.53999999999999</v>
      </c>
      <c r="Q1296" s="130">
        <v>0.48818</v>
      </c>
      <c r="R1296" s="130">
        <f>Q1296*H1296</f>
        <v>2.4409000000000001</v>
      </c>
      <c r="S1296" s="130">
        <v>0</v>
      </c>
      <c r="T1296" s="131">
        <f>S1296*H1296</f>
        <v>0</v>
      </c>
      <c r="AR1296" s="132" t="s">
        <v>131</v>
      </c>
      <c r="AT1296" s="132" t="s">
        <v>126</v>
      </c>
      <c r="AU1296" s="132" t="s">
        <v>74</v>
      </c>
      <c r="AY1296" s="15" t="s">
        <v>124</v>
      </c>
      <c r="BE1296" s="133">
        <f>IF(N1296="základní",J1296,0)</f>
        <v>60500</v>
      </c>
      <c r="BF1296" s="133">
        <f>IF(N1296="snížená",J1296,0)</f>
        <v>0</v>
      </c>
      <c r="BG1296" s="133">
        <f>IF(N1296="zákl. přenesená",J1296,0)</f>
        <v>0</v>
      </c>
      <c r="BH1296" s="133">
        <f>IF(N1296="sníž. přenesená",J1296,0)</f>
        <v>0</v>
      </c>
      <c r="BI1296" s="133">
        <f>IF(N1296="nulová",J1296,0)</f>
        <v>0</v>
      </c>
      <c r="BJ1296" s="15" t="s">
        <v>72</v>
      </c>
      <c r="BK1296" s="133">
        <f>ROUND(I1296*H1296,2)</f>
        <v>60500</v>
      </c>
      <c r="BL1296" s="15" t="s">
        <v>131</v>
      </c>
      <c r="BM1296" s="132" t="s">
        <v>2505</v>
      </c>
    </row>
    <row r="1297" spans="2:65" s="1" customFormat="1" ht="19.5">
      <c r="B1297" s="27"/>
      <c r="D1297" s="134" t="s">
        <v>133</v>
      </c>
      <c r="F1297" s="135" t="s">
        <v>2506</v>
      </c>
      <c r="L1297" s="27"/>
      <c r="M1297" s="136"/>
      <c r="T1297" s="47"/>
      <c r="AT1297" s="15" t="s">
        <v>133</v>
      </c>
      <c r="AU1297" s="15" t="s">
        <v>74</v>
      </c>
    </row>
    <row r="1298" spans="2:65" s="1" customFormat="1">
      <c r="B1298" s="27"/>
      <c r="D1298" s="137" t="s">
        <v>135</v>
      </c>
      <c r="F1298" s="138" t="s">
        <v>2507</v>
      </c>
      <c r="L1298" s="27"/>
      <c r="M1298" s="136"/>
      <c r="T1298" s="47"/>
      <c r="AT1298" s="15" t="s">
        <v>135</v>
      </c>
      <c r="AU1298" s="15" t="s">
        <v>74</v>
      </c>
    </row>
    <row r="1299" spans="2:65" s="1" customFormat="1" ht="16.5" customHeight="1">
      <c r="B1299" s="121"/>
      <c r="C1299" s="139" t="s">
        <v>2508</v>
      </c>
      <c r="D1299" s="139" t="s">
        <v>343</v>
      </c>
      <c r="E1299" s="140" t="s">
        <v>2509</v>
      </c>
      <c r="F1299" s="141" t="s">
        <v>2510</v>
      </c>
      <c r="G1299" s="142" t="s">
        <v>346</v>
      </c>
      <c r="H1299" s="143">
        <v>5</v>
      </c>
      <c r="I1299" s="144">
        <v>635</v>
      </c>
      <c r="J1299" s="144">
        <f>ROUND(I1299*H1299,2)</f>
        <v>3175</v>
      </c>
      <c r="K1299" s="141" t="s">
        <v>130</v>
      </c>
      <c r="L1299" s="145"/>
      <c r="M1299" s="146" t="s">
        <v>3</v>
      </c>
      <c r="N1299" s="147" t="s">
        <v>36</v>
      </c>
      <c r="O1299" s="130">
        <v>0</v>
      </c>
      <c r="P1299" s="130">
        <f>O1299*H1299</f>
        <v>0</v>
      </c>
      <c r="Q1299" s="130">
        <v>1</v>
      </c>
      <c r="R1299" s="130">
        <f>Q1299*H1299</f>
        <v>5</v>
      </c>
      <c r="S1299" s="130">
        <v>0</v>
      </c>
      <c r="T1299" s="131">
        <f>S1299*H1299</f>
        <v>0</v>
      </c>
      <c r="AR1299" s="132" t="s">
        <v>172</v>
      </c>
      <c r="AT1299" s="132" t="s">
        <v>343</v>
      </c>
      <c r="AU1299" s="132" t="s">
        <v>74</v>
      </c>
      <c r="AY1299" s="15" t="s">
        <v>124</v>
      </c>
      <c r="BE1299" s="133">
        <f>IF(N1299="základní",J1299,0)</f>
        <v>3175</v>
      </c>
      <c r="BF1299" s="133">
        <f>IF(N1299="snížená",J1299,0)</f>
        <v>0</v>
      </c>
      <c r="BG1299" s="133">
        <f>IF(N1299="zákl. přenesená",J1299,0)</f>
        <v>0</v>
      </c>
      <c r="BH1299" s="133">
        <f>IF(N1299="sníž. přenesená",J1299,0)</f>
        <v>0</v>
      </c>
      <c r="BI1299" s="133">
        <f>IF(N1299="nulová",J1299,0)</f>
        <v>0</v>
      </c>
      <c r="BJ1299" s="15" t="s">
        <v>72</v>
      </c>
      <c r="BK1299" s="133">
        <f>ROUND(I1299*H1299,2)</f>
        <v>3175</v>
      </c>
      <c r="BL1299" s="15" t="s">
        <v>131</v>
      </c>
      <c r="BM1299" s="132" t="s">
        <v>2511</v>
      </c>
    </row>
    <row r="1300" spans="2:65" s="1" customFormat="1">
      <c r="B1300" s="27"/>
      <c r="D1300" s="134" t="s">
        <v>133</v>
      </c>
      <c r="F1300" s="135" t="s">
        <v>2510</v>
      </c>
      <c r="L1300" s="27"/>
      <c r="M1300" s="136"/>
      <c r="T1300" s="47"/>
      <c r="AT1300" s="15" t="s">
        <v>133</v>
      </c>
      <c r="AU1300" s="15" t="s">
        <v>74</v>
      </c>
    </row>
    <row r="1301" spans="2:65" s="1" customFormat="1" ht="24.2" customHeight="1">
      <c r="B1301" s="121"/>
      <c r="C1301" s="122" t="s">
        <v>2512</v>
      </c>
      <c r="D1301" s="122" t="s">
        <v>126</v>
      </c>
      <c r="E1301" s="123" t="s">
        <v>2513</v>
      </c>
      <c r="F1301" s="124" t="s">
        <v>2514</v>
      </c>
      <c r="G1301" s="125" t="s">
        <v>240</v>
      </c>
      <c r="H1301" s="126">
        <v>5</v>
      </c>
      <c r="I1301" s="127">
        <v>13400</v>
      </c>
      <c r="J1301" s="127">
        <f>ROUND(I1301*H1301,2)</f>
        <v>67000</v>
      </c>
      <c r="K1301" s="124" t="s">
        <v>130</v>
      </c>
      <c r="L1301" s="27"/>
      <c r="M1301" s="128" t="s">
        <v>3</v>
      </c>
      <c r="N1301" s="129" t="s">
        <v>36</v>
      </c>
      <c r="O1301" s="130">
        <v>27.274999999999999</v>
      </c>
      <c r="P1301" s="130">
        <f>O1301*H1301</f>
        <v>136.375</v>
      </c>
      <c r="Q1301" s="130">
        <v>0.50426000000000004</v>
      </c>
      <c r="R1301" s="130">
        <f>Q1301*H1301</f>
        <v>2.5213000000000001</v>
      </c>
      <c r="S1301" s="130">
        <v>0</v>
      </c>
      <c r="T1301" s="131">
        <f>S1301*H1301</f>
        <v>0</v>
      </c>
      <c r="AR1301" s="132" t="s">
        <v>131</v>
      </c>
      <c r="AT1301" s="132" t="s">
        <v>126</v>
      </c>
      <c r="AU1301" s="132" t="s">
        <v>74</v>
      </c>
      <c r="AY1301" s="15" t="s">
        <v>124</v>
      </c>
      <c r="BE1301" s="133">
        <f>IF(N1301="základní",J1301,0)</f>
        <v>67000</v>
      </c>
      <c r="BF1301" s="133">
        <f>IF(N1301="snížená",J1301,0)</f>
        <v>0</v>
      </c>
      <c r="BG1301" s="133">
        <f>IF(N1301="zákl. přenesená",J1301,0)</f>
        <v>0</v>
      </c>
      <c r="BH1301" s="133">
        <f>IF(N1301="sníž. přenesená",J1301,0)</f>
        <v>0</v>
      </c>
      <c r="BI1301" s="133">
        <f>IF(N1301="nulová",J1301,0)</f>
        <v>0</v>
      </c>
      <c r="BJ1301" s="15" t="s">
        <v>72</v>
      </c>
      <c r="BK1301" s="133">
        <f>ROUND(I1301*H1301,2)</f>
        <v>67000</v>
      </c>
      <c r="BL1301" s="15" t="s">
        <v>131</v>
      </c>
      <c r="BM1301" s="132" t="s">
        <v>2515</v>
      </c>
    </row>
    <row r="1302" spans="2:65" s="1" customFormat="1" ht="19.5">
      <c r="B1302" s="27"/>
      <c r="D1302" s="134" t="s">
        <v>133</v>
      </c>
      <c r="F1302" s="135" t="s">
        <v>2516</v>
      </c>
      <c r="L1302" s="27"/>
      <c r="M1302" s="136"/>
      <c r="T1302" s="47"/>
      <c r="AT1302" s="15" t="s">
        <v>133</v>
      </c>
      <c r="AU1302" s="15" t="s">
        <v>74</v>
      </c>
    </row>
    <row r="1303" spans="2:65" s="1" customFormat="1">
      <c r="B1303" s="27"/>
      <c r="D1303" s="137" t="s">
        <v>135</v>
      </c>
      <c r="F1303" s="138" t="s">
        <v>2517</v>
      </c>
      <c r="L1303" s="27"/>
      <c r="M1303" s="136"/>
      <c r="T1303" s="47"/>
      <c r="AT1303" s="15" t="s">
        <v>135</v>
      </c>
      <c r="AU1303" s="15" t="s">
        <v>74</v>
      </c>
    </row>
    <row r="1304" spans="2:65" s="1" customFormat="1" ht="24.2" customHeight="1">
      <c r="B1304" s="121"/>
      <c r="C1304" s="122" t="s">
        <v>2518</v>
      </c>
      <c r="D1304" s="122" t="s">
        <v>126</v>
      </c>
      <c r="E1304" s="123" t="s">
        <v>2519</v>
      </c>
      <c r="F1304" s="124" t="s">
        <v>2520</v>
      </c>
      <c r="G1304" s="125" t="s">
        <v>240</v>
      </c>
      <c r="H1304" s="126">
        <v>3</v>
      </c>
      <c r="I1304" s="127">
        <v>15400</v>
      </c>
      <c r="J1304" s="127">
        <f>ROUND(I1304*H1304,2)</f>
        <v>46200</v>
      </c>
      <c r="K1304" s="124" t="s">
        <v>130</v>
      </c>
      <c r="L1304" s="27"/>
      <c r="M1304" s="128" t="s">
        <v>3</v>
      </c>
      <c r="N1304" s="129" t="s">
        <v>36</v>
      </c>
      <c r="O1304" s="130">
        <v>31.024999999999999</v>
      </c>
      <c r="P1304" s="130">
        <f>O1304*H1304</f>
        <v>93.074999999999989</v>
      </c>
      <c r="Q1304" s="130">
        <v>0.50375000000000003</v>
      </c>
      <c r="R1304" s="130">
        <f>Q1304*H1304</f>
        <v>1.51125</v>
      </c>
      <c r="S1304" s="130">
        <v>1.95</v>
      </c>
      <c r="T1304" s="131">
        <f>S1304*H1304</f>
        <v>5.85</v>
      </c>
      <c r="AR1304" s="132" t="s">
        <v>131</v>
      </c>
      <c r="AT1304" s="132" t="s">
        <v>126</v>
      </c>
      <c r="AU1304" s="132" t="s">
        <v>74</v>
      </c>
      <c r="AY1304" s="15" t="s">
        <v>124</v>
      </c>
      <c r="BE1304" s="133">
        <f>IF(N1304="základní",J1304,0)</f>
        <v>46200</v>
      </c>
      <c r="BF1304" s="133">
        <f>IF(N1304="snížená",J1304,0)</f>
        <v>0</v>
      </c>
      <c r="BG1304" s="133">
        <f>IF(N1304="zákl. přenesená",J1304,0)</f>
        <v>0</v>
      </c>
      <c r="BH1304" s="133">
        <f>IF(N1304="sníž. přenesená",J1304,0)</f>
        <v>0</v>
      </c>
      <c r="BI1304" s="133">
        <f>IF(N1304="nulová",J1304,0)</f>
        <v>0</v>
      </c>
      <c r="BJ1304" s="15" t="s">
        <v>72</v>
      </c>
      <c r="BK1304" s="133">
        <f>ROUND(I1304*H1304,2)</f>
        <v>46200</v>
      </c>
      <c r="BL1304" s="15" t="s">
        <v>131</v>
      </c>
      <c r="BM1304" s="132" t="s">
        <v>2521</v>
      </c>
    </row>
    <row r="1305" spans="2:65" s="1" customFormat="1" ht="19.5">
      <c r="B1305" s="27"/>
      <c r="D1305" s="134" t="s">
        <v>133</v>
      </c>
      <c r="F1305" s="135" t="s">
        <v>2522</v>
      </c>
      <c r="L1305" s="27"/>
      <c r="M1305" s="136"/>
      <c r="T1305" s="47"/>
      <c r="AT1305" s="15" t="s">
        <v>133</v>
      </c>
      <c r="AU1305" s="15" t="s">
        <v>74</v>
      </c>
    </row>
    <row r="1306" spans="2:65" s="1" customFormat="1">
      <c r="B1306" s="27"/>
      <c r="D1306" s="137" t="s">
        <v>135</v>
      </c>
      <c r="F1306" s="138" t="s">
        <v>2523</v>
      </c>
      <c r="L1306" s="27"/>
      <c r="M1306" s="136"/>
      <c r="T1306" s="47"/>
      <c r="AT1306" s="15" t="s">
        <v>135</v>
      </c>
      <c r="AU1306" s="15" t="s">
        <v>74</v>
      </c>
    </row>
    <row r="1307" spans="2:65" s="1" customFormat="1" ht="24.2" customHeight="1">
      <c r="B1307" s="121"/>
      <c r="C1307" s="122" t="s">
        <v>2524</v>
      </c>
      <c r="D1307" s="122" t="s">
        <v>126</v>
      </c>
      <c r="E1307" s="123" t="s">
        <v>2525</v>
      </c>
      <c r="F1307" s="124" t="s">
        <v>2526</v>
      </c>
      <c r="G1307" s="125" t="s">
        <v>240</v>
      </c>
      <c r="H1307" s="126">
        <v>1</v>
      </c>
      <c r="I1307" s="127">
        <v>19900</v>
      </c>
      <c r="J1307" s="127">
        <f>ROUND(I1307*H1307,2)</f>
        <v>19900</v>
      </c>
      <c r="K1307" s="124" t="s">
        <v>130</v>
      </c>
      <c r="L1307" s="27"/>
      <c r="M1307" s="128" t="s">
        <v>3</v>
      </c>
      <c r="N1307" s="129" t="s">
        <v>36</v>
      </c>
      <c r="O1307" s="130">
        <v>42.262999999999998</v>
      </c>
      <c r="P1307" s="130">
        <f>O1307*H1307</f>
        <v>42.262999999999998</v>
      </c>
      <c r="Q1307" s="130">
        <v>0.50375000000000003</v>
      </c>
      <c r="R1307" s="130">
        <f>Q1307*H1307</f>
        <v>0.50375000000000003</v>
      </c>
      <c r="S1307" s="130">
        <v>2.5</v>
      </c>
      <c r="T1307" s="131">
        <f>S1307*H1307</f>
        <v>2.5</v>
      </c>
      <c r="AR1307" s="132" t="s">
        <v>131</v>
      </c>
      <c r="AT1307" s="132" t="s">
        <v>126</v>
      </c>
      <c r="AU1307" s="132" t="s">
        <v>74</v>
      </c>
      <c r="AY1307" s="15" t="s">
        <v>124</v>
      </c>
      <c r="BE1307" s="133">
        <f>IF(N1307="základní",J1307,0)</f>
        <v>19900</v>
      </c>
      <c r="BF1307" s="133">
        <f>IF(N1307="snížená",J1307,0)</f>
        <v>0</v>
      </c>
      <c r="BG1307" s="133">
        <f>IF(N1307="zákl. přenesená",J1307,0)</f>
        <v>0</v>
      </c>
      <c r="BH1307" s="133">
        <f>IF(N1307="sníž. přenesená",J1307,0)</f>
        <v>0</v>
      </c>
      <c r="BI1307" s="133">
        <f>IF(N1307="nulová",J1307,0)</f>
        <v>0</v>
      </c>
      <c r="BJ1307" s="15" t="s">
        <v>72</v>
      </c>
      <c r="BK1307" s="133">
        <f>ROUND(I1307*H1307,2)</f>
        <v>19900</v>
      </c>
      <c r="BL1307" s="15" t="s">
        <v>131</v>
      </c>
      <c r="BM1307" s="132" t="s">
        <v>2527</v>
      </c>
    </row>
    <row r="1308" spans="2:65" s="1" customFormat="1">
      <c r="B1308" s="27"/>
      <c r="D1308" s="134" t="s">
        <v>133</v>
      </c>
      <c r="F1308" s="135" t="s">
        <v>2528</v>
      </c>
      <c r="L1308" s="27"/>
      <c r="M1308" s="136"/>
      <c r="T1308" s="47"/>
      <c r="AT1308" s="15" t="s">
        <v>133</v>
      </c>
      <c r="AU1308" s="15" t="s">
        <v>74</v>
      </c>
    </row>
    <row r="1309" spans="2:65" s="1" customFormat="1">
      <c r="B1309" s="27"/>
      <c r="D1309" s="137" t="s">
        <v>135</v>
      </c>
      <c r="F1309" s="138" t="s">
        <v>2529</v>
      </c>
      <c r="L1309" s="27"/>
      <c r="M1309" s="136"/>
      <c r="T1309" s="47"/>
      <c r="AT1309" s="15" t="s">
        <v>135</v>
      </c>
      <c r="AU1309" s="15" t="s">
        <v>74</v>
      </c>
    </row>
    <row r="1310" spans="2:65" s="1" customFormat="1" ht="24.2" customHeight="1">
      <c r="B1310" s="121"/>
      <c r="C1310" s="122" t="s">
        <v>2530</v>
      </c>
      <c r="D1310" s="122" t="s">
        <v>126</v>
      </c>
      <c r="E1310" s="123" t="s">
        <v>2531</v>
      </c>
      <c r="F1310" s="124" t="s">
        <v>2532</v>
      </c>
      <c r="G1310" s="125" t="s">
        <v>240</v>
      </c>
      <c r="H1310" s="126">
        <v>2</v>
      </c>
      <c r="I1310" s="127">
        <v>17000</v>
      </c>
      <c r="J1310" s="127">
        <f>ROUND(I1310*H1310,2)</f>
        <v>34000</v>
      </c>
      <c r="K1310" s="124" t="s">
        <v>130</v>
      </c>
      <c r="L1310" s="27"/>
      <c r="M1310" s="128" t="s">
        <v>3</v>
      </c>
      <c r="N1310" s="129" t="s">
        <v>36</v>
      </c>
      <c r="O1310" s="130">
        <v>35.220999999999997</v>
      </c>
      <c r="P1310" s="130">
        <f>O1310*H1310</f>
        <v>70.441999999999993</v>
      </c>
      <c r="Q1310" s="130">
        <v>0.50375000000000003</v>
      </c>
      <c r="R1310" s="130">
        <f>Q1310*H1310</f>
        <v>1.0075000000000001</v>
      </c>
      <c r="S1310" s="130">
        <v>2.5</v>
      </c>
      <c r="T1310" s="131">
        <f>S1310*H1310</f>
        <v>5</v>
      </c>
      <c r="AR1310" s="132" t="s">
        <v>131</v>
      </c>
      <c r="AT1310" s="132" t="s">
        <v>126</v>
      </c>
      <c r="AU1310" s="132" t="s">
        <v>74</v>
      </c>
      <c r="AY1310" s="15" t="s">
        <v>124</v>
      </c>
      <c r="BE1310" s="133">
        <f>IF(N1310="základní",J1310,0)</f>
        <v>34000</v>
      </c>
      <c r="BF1310" s="133">
        <f>IF(N1310="snížená",J1310,0)</f>
        <v>0</v>
      </c>
      <c r="BG1310" s="133">
        <f>IF(N1310="zákl. přenesená",J1310,0)</f>
        <v>0</v>
      </c>
      <c r="BH1310" s="133">
        <f>IF(N1310="sníž. přenesená",J1310,0)</f>
        <v>0</v>
      </c>
      <c r="BI1310" s="133">
        <f>IF(N1310="nulová",J1310,0)</f>
        <v>0</v>
      </c>
      <c r="BJ1310" s="15" t="s">
        <v>72</v>
      </c>
      <c r="BK1310" s="133">
        <f>ROUND(I1310*H1310,2)</f>
        <v>34000</v>
      </c>
      <c r="BL1310" s="15" t="s">
        <v>131</v>
      </c>
      <c r="BM1310" s="132" t="s">
        <v>2533</v>
      </c>
    </row>
    <row r="1311" spans="2:65" s="1" customFormat="1" ht="19.5">
      <c r="B1311" s="27"/>
      <c r="D1311" s="134" t="s">
        <v>133</v>
      </c>
      <c r="F1311" s="135" t="s">
        <v>2534</v>
      </c>
      <c r="L1311" s="27"/>
      <c r="M1311" s="136"/>
      <c r="T1311" s="47"/>
      <c r="AT1311" s="15" t="s">
        <v>133</v>
      </c>
      <c r="AU1311" s="15" t="s">
        <v>74</v>
      </c>
    </row>
    <row r="1312" spans="2:65" s="1" customFormat="1">
      <c r="B1312" s="27"/>
      <c r="D1312" s="137" t="s">
        <v>135</v>
      </c>
      <c r="F1312" s="138" t="s">
        <v>2535</v>
      </c>
      <c r="L1312" s="27"/>
      <c r="M1312" s="136"/>
      <c r="T1312" s="47"/>
      <c r="AT1312" s="15" t="s">
        <v>135</v>
      </c>
      <c r="AU1312" s="15" t="s">
        <v>74</v>
      </c>
    </row>
    <row r="1313" spans="2:65" s="1" customFormat="1" ht="24.2" customHeight="1">
      <c r="B1313" s="121"/>
      <c r="C1313" s="122" t="s">
        <v>2536</v>
      </c>
      <c r="D1313" s="122" t="s">
        <v>126</v>
      </c>
      <c r="E1313" s="123" t="s">
        <v>2537</v>
      </c>
      <c r="F1313" s="124" t="s">
        <v>2538</v>
      </c>
      <c r="G1313" s="125" t="s">
        <v>240</v>
      </c>
      <c r="H1313" s="126">
        <v>6</v>
      </c>
      <c r="I1313" s="127">
        <v>15500</v>
      </c>
      <c r="J1313" s="127">
        <f>ROUND(I1313*H1313,2)</f>
        <v>93000</v>
      </c>
      <c r="K1313" s="124" t="s">
        <v>130</v>
      </c>
      <c r="L1313" s="27"/>
      <c r="M1313" s="128" t="s">
        <v>3</v>
      </c>
      <c r="N1313" s="129" t="s">
        <v>36</v>
      </c>
      <c r="O1313" s="130">
        <v>31.7</v>
      </c>
      <c r="P1313" s="130">
        <f>O1313*H1313</f>
        <v>190.2</v>
      </c>
      <c r="Q1313" s="130">
        <v>0.50375000000000003</v>
      </c>
      <c r="R1313" s="130">
        <f>Q1313*H1313</f>
        <v>3.0225</v>
      </c>
      <c r="S1313" s="130">
        <v>2.5</v>
      </c>
      <c r="T1313" s="131">
        <f>S1313*H1313</f>
        <v>15</v>
      </c>
      <c r="AR1313" s="132" t="s">
        <v>131</v>
      </c>
      <c r="AT1313" s="132" t="s">
        <v>126</v>
      </c>
      <c r="AU1313" s="132" t="s">
        <v>74</v>
      </c>
      <c r="AY1313" s="15" t="s">
        <v>124</v>
      </c>
      <c r="BE1313" s="133">
        <f>IF(N1313="základní",J1313,0)</f>
        <v>93000</v>
      </c>
      <c r="BF1313" s="133">
        <f>IF(N1313="snížená",J1313,0)</f>
        <v>0</v>
      </c>
      <c r="BG1313" s="133">
        <f>IF(N1313="zákl. přenesená",J1313,0)</f>
        <v>0</v>
      </c>
      <c r="BH1313" s="133">
        <f>IF(N1313="sníž. přenesená",J1313,0)</f>
        <v>0</v>
      </c>
      <c r="BI1313" s="133">
        <f>IF(N1313="nulová",J1313,0)</f>
        <v>0</v>
      </c>
      <c r="BJ1313" s="15" t="s">
        <v>72</v>
      </c>
      <c r="BK1313" s="133">
        <f>ROUND(I1313*H1313,2)</f>
        <v>93000</v>
      </c>
      <c r="BL1313" s="15" t="s">
        <v>131</v>
      </c>
      <c r="BM1313" s="132" t="s">
        <v>2539</v>
      </c>
    </row>
    <row r="1314" spans="2:65" s="1" customFormat="1" ht="19.5">
      <c r="B1314" s="27"/>
      <c r="D1314" s="134" t="s">
        <v>133</v>
      </c>
      <c r="F1314" s="135" t="s">
        <v>2540</v>
      </c>
      <c r="L1314" s="27"/>
      <c r="M1314" s="136"/>
      <c r="T1314" s="47"/>
      <c r="AT1314" s="15" t="s">
        <v>133</v>
      </c>
      <c r="AU1314" s="15" t="s">
        <v>74</v>
      </c>
    </row>
    <row r="1315" spans="2:65" s="1" customFormat="1">
      <c r="B1315" s="27"/>
      <c r="D1315" s="137" t="s">
        <v>135</v>
      </c>
      <c r="F1315" s="138" t="s">
        <v>2541</v>
      </c>
      <c r="L1315" s="27"/>
      <c r="M1315" s="136"/>
      <c r="T1315" s="47"/>
      <c r="AT1315" s="15" t="s">
        <v>135</v>
      </c>
      <c r="AU1315" s="15" t="s">
        <v>74</v>
      </c>
    </row>
    <row r="1316" spans="2:65" s="1" customFormat="1" ht="24.2" customHeight="1">
      <c r="B1316" s="121"/>
      <c r="C1316" s="122" t="s">
        <v>2542</v>
      </c>
      <c r="D1316" s="122" t="s">
        <v>126</v>
      </c>
      <c r="E1316" s="123" t="s">
        <v>2543</v>
      </c>
      <c r="F1316" s="124" t="s">
        <v>2544</v>
      </c>
      <c r="G1316" s="125" t="s">
        <v>129</v>
      </c>
      <c r="H1316" s="126">
        <v>250</v>
      </c>
      <c r="I1316" s="127">
        <v>574</v>
      </c>
      <c r="J1316" s="127">
        <f>ROUND(I1316*H1316,2)</f>
        <v>143500</v>
      </c>
      <c r="K1316" s="124" t="s">
        <v>130</v>
      </c>
      <c r="L1316" s="27"/>
      <c r="M1316" s="128" t="s">
        <v>3</v>
      </c>
      <c r="N1316" s="129" t="s">
        <v>36</v>
      </c>
      <c r="O1316" s="130">
        <v>0.82699999999999996</v>
      </c>
      <c r="P1316" s="130">
        <f>O1316*H1316</f>
        <v>206.75</v>
      </c>
      <c r="Q1316" s="130">
        <v>3.9079999999999997E-2</v>
      </c>
      <c r="R1316" s="130">
        <f>Q1316*H1316</f>
        <v>9.77</v>
      </c>
      <c r="S1316" s="130">
        <v>0</v>
      </c>
      <c r="T1316" s="131">
        <f>S1316*H1316</f>
        <v>0</v>
      </c>
      <c r="AR1316" s="132" t="s">
        <v>131</v>
      </c>
      <c r="AT1316" s="132" t="s">
        <v>126</v>
      </c>
      <c r="AU1316" s="132" t="s">
        <v>74</v>
      </c>
      <c r="AY1316" s="15" t="s">
        <v>124</v>
      </c>
      <c r="BE1316" s="133">
        <f>IF(N1316="základní",J1316,0)</f>
        <v>143500</v>
      </c>
      <c r="BF1316" s="133">
        <f>IF(N1316="snížená",J1316,0)</f>
        <v>0</v>
      </c>
      <c r="BG1316" s="133">
        <f>IF(N1316="zákl. přenesená",J1316,0)</f>
        <v>0</v>
      </c>
      <c r="BH1316" s="133">
        <f>IF(N1316="sníž. přenesená",J1316,0)</f>
        <v>0</v>
      </c>
      <c r="BI1316" s="133">
        <f>IF(N1316="nulová",J1316,0)</f>
        <v>0</v>
      </c>
      <c r="BJ1316" s="15" t="s">
        <v>72</v>
      </c>
      <c r="BK1316" s="133">
        <f>ROUND(I1316*H1316,2)</f>
        <v>143500</v>
      </c>
      <c r="BL1316" s="15" t="s">
        <v>131</v>
      </c>
      <c r="BM1316" s="132" t="s">
        <v>2545</v>
      </c>
    </row>
    <row r="1317" spans="2:65" s="1" customFormat="1" ht="19.5">
      <c r="B1317" s="27"/>
      <c r="D1317" s="134" t="s">
        <v>133</v>
      </c>
      <c r="F1317" s="135" t="s">
        <v>2546</v>
      </c>
      <c r="L1317" s="27"/>
      <c r="M1317" s="136"/>
      <c r="T1317" s="47"/>
      <c r="AT1317" s="15" t="s">
        <v>133</v>
      </c>
      <c r="AU1317" s="15" t="s">
        <v>74</v>
      </c>
    </row>
    <row r="1318" spans="2:65" s="1" customFormat="1">
      <c r="B1318" s="27"/>
      <c r="D1318" s="137" t="s">
        <v>135</v>
      </c>
      <c r="F1318" s="138" t="s">
        <v>2547</v>
      </c>
      <c r="L1318" s="27"/>
      <c r="M1318" s="136"/>
      <c r="T1318" s="47"/>
      <c r="AT1318" s="15" t="s">
        <v>135</v>
      </c>
      <c r="AU1318" s="15" t="s">
        <v>74</v>
      </c>
    </row>
    <row r="1319" spans="2:65" s="1" customFormat="1" ht="24.2" customHeight="1">
      <c r="B1319" s="121"/>
      <c r="C1319" s="122" t="s">
        <v>2548</v>
      </c>
      <c r="D1319" s="122" t="s">
        <v>126</v>
      </c>
      <c r="E1319" s="123" t="s">
        <v>2549</v>
      </c>
      <c r="F1319" s="124" t="s">
        <v>2550</v>
      </c>
      <c r="G1319" s="125" t="s">
        <v>129</v>
      </c>
      <c r="H1319" s="126">
        <v>10</v>
      </c>
      <c r="I1319" s="127">
        <v>337</v>
      </c>
      <c r="J1319" s="127">
        <f>ROUND(I1319*H1319,2)</f>
        <v>3370</v>
      </c>
      <c r="K1319" s="124" t="s">
        <v>130</v>
      </c>
      <c r="L1319" s="27"/>
      <c r="M1319" s="128" t="s">
        <v>3</v>
      </c>
      <c r="N1319" s="129" t="s">
        <v>36</v>
      </c>
      <c r="O1319" s="130">
        <v>0.84099999999999997</v>
      </c>
      <c r="P1319" s="130">
        <f>O1319*H1319</f>
        <v>8.41</v>
      </c>
      <c r="Q1319" s="130">
        <v>0</v>
      </c>
      <c r="R1319" s="130">
        <f>Q1319*H1319</f>
        <v>0</v>
      </c>
      <c r="S1319" s="130">
        <v>0</v>
      </c>
      <c r="T1319" s="131">
        <f>S1319*H1319</f>
        <v>0</v>
      </c>
      <c r="AR1319" s="132" t="s">
        <v>131</v>
      </c>
      <c r="AT1319" s="132" t="s">
        <v>126</v>
      </c>
      <c r="AU1319" s="132" t="s">
        <v>74</v>
      </c>
      <c r="AY1319" s="15" t="s">
        <v>124</v>
      </c>
      <c r="BE1319" s="133">
        <f>IF(N1319="základní",J1319,0)</f>
        <v>3370</v>
      </c>
      <c r="BF1319" s="133">
        <f>IF(N1319="snížená",J1319,0)</f>
        <v>0</v>
      </c>
      <c r="BG1319" s="133">
        <f>IF(N1319="zákl. přenesená",J1319,0)</f>
        <v>0</v>
      </c>
      <c r="BH1319" s="133">
        <f>IF(N1319="sníž. přenesená",J1319,0)</f>
        <v>0</v>
      </c>
      <c r="BI1319" s="133">
        <f>IF(N1319="nulová",J1319,0)</f>
        <v>0</v>
      </c>
      <c r="BJ1319" s="15" t="s">
        <v>72</v>
      </c>
      <c r="BK1319" s="133">
        <f>ROUND(I1319*H1319,2)</f>
        <v>3370</v>
      </c>
      <c r="BL1319" s="15" t="s">
        <v>131</v>
      </c>
      <c r="BM1319" s="132" t="s">
        <v>2551</v>
      </c>
    </row>
    <row r="1320" spans="2:65" s="1" customFormat="1" ht="19.5">
      <c r="B1320" s="27"/>
      <c r="D1320" s="134" t="s">
        <v>133</v>
      </c>
      <c r="F1320" s="135" t="s">
        <v>2552</v>
      </c>
      <c r="L1320" s="27"/>
      <c r="M1320" s="136"/>
      <c r="T1320" s="47"/>
      <c r="AT1320" s="15" t="s">
        <v>133</v>
      </c>
      <c r="AU1320" s="15" t="s">
        <v>74</v>
      </c>
    </row>
    <row r="1321" spans="2:65" s="1" customFormat="1">
      <c r="B1321" s="27"/>
      <c r="D1321" s="137" t="s">
        <v>135</v>
      </c>
      <c r="F1321" s="138" t="s">
        <v>2553</v>
      </c>
      <c r="L1321" s="27"/>
      <c r="M1321" s="136"/>
      <c r="T1321" s="47"/>
      <c r="AT1321" s="15" t="s">
        <v>135</v>
      </c>
      <c r="AU1321" s="15" t="s">
        <v>74</v>
      </c>
    </row>
    <row r="1322" spans="2:65" s="1" customFormat="1" ht="24.2" customHeight="1">
      <c r="B1322" s="121"/>
      <c r="C1322" s="122" t="s">
        <v>2554</v>
      </c>
      <c r="D1322" s="122" t="s">
        <v>126</v>
      </c>
      <c r="E1322" s="123" t="s">
        <v>2555</v>
      </c>
      <c r="F1322" s="124" t="s">
        <v>2556</v>
      </c>
      <c r="G1322" s="125" t="s">
        <v>129</v>
      </c>
      <c r="H1322" s="126">
        <v>20</v>
      </c>
      <c r="I1322" s="127">
        <v>303</v>
      </c>
      <c r="J1322" s="127">
        <f>ROUND(I1322*H1322,2)</f>
        <v>6060</v>
      </c>
      <c r="K1322" s="124" t="s">
        <v>130</v>
      </c>
      <c r="L1322" s="27"/>
      <c r="M1322" s="128" t="s">
        <v>3</v>
      </c>
      <c r="N1322" s="129" t="s">
        <v>36</v>
      </c>
      <c r="O1322" s="130">
        <v>0.73</v>
      </c>
      <c r="P1322" s="130">
        <f>O1322*H1322</f>
        <v>14.6</v>
      </c>
      <c r="Q1322" s="130">
        <v>0</v>
      </c>
      <c r="R1322" s="130">
        <f>Q1322*H1322</f>
        <v>0</v>
      </c>
      <c r="S1322" s="130">
        <v>0</v>
      </c>
      <c r="T1322" s="131">
        <f>S1322*H1322</f>
        <v>0</v>
      </c>
      <c r="AR1322" s="132" t="s">
        <v>131</v>
      </c>
      <c r="AT1322" s="132" t="s">
        <v>126</v>
      </c>
      <c r="AU1322" s="132" t="s">
        <v>74</v>
      </c>
      <c r="AY1322" s="15" t="s">
        <v>124</v>
      </c>
      <c r="BE1322" s="133">
        <f>IF(N1322="základní",J1322,0)</f>
        <v>6060</v>
      </c>
      <c r="BF1322" s="133">
        <f>IF(N1322="snížená",J1322,0)</f>
        <v>0</v>
      </c>
      <c r="BG1322" s="133">
        <f>IF(N1322="zákl. přenesená",J1322,0)</f>
        <v>0</v>
      </c>
      <c r="BH1322" s="133">
        <f>IF(N1322="sníž. přenesená",J1322,0)</f>
        <v>0</v>
      </c>
      <c r="BI1322" s="133">
        <f>IF(N1322="nulová",J1322,0)</f>
        <v>0</v>
      </c>
      <c r="BJ1322" s="15" t="s">
        <v>72</v>
      </c>
      <c r="BK1322" s="133">
        <f>ROUND(I1322*H1322,2)</f>
        <v>6060</v>
      </c>
      <c r="BL1322" s="15" t="s">
        <v>131</v>
      </c>
      <c r="BM1322" s="132" t="s">
        <v>2557</v>
      </c>
    </row>
    <row r="1323" spans="2:65" s="1" customFormat="1" ht="19.5">
      <c r="B1323" s="27"/>
      <c r="D1323" s="134" t="s">
        <v>133</v>
      </c>
      <c r="F1323" s="135" t="s">
        <v>2558</v>
      </c>
      <c r="L1323" s="27"/>
      <c r="M1323" s="136"/>
      <c r="T1323" s="47"/>
      <c r="AT1323" s="15" t="s">
        <v>133</v>
      </c>
      <c r="AU1323" s="15" t="s">
        <v>74</v>
      </c>
    </row>
    <row r="1324" spans="2:65" s="1" customFormat="1">
      <c r="B1324" s="27"/>
      <c r="D1324" s="137" t="s">
        <v>135</v>
      </c>
      <c r="F1324" s="138" t="s">
        <v>2559</v>
      </c>
      <c r="L1324" s="27"/>
      <c r="M1324" s="136"/>
      <c r="T1324" s="47"/>
      <c r="AT1324" s="15" t="s">
        <v>135</v>
      </c>
      <c r="AU1324" s="15" t="s">
        <v>74</v>
      </c>
    </row>
    <row r="1325" spans="2:65" s="1" customFormat="1" ht="24.2" customHeight="1">
      <c r="B1325" s="121"/>
      <c r="C1325" s="122" t="s">
        <v>2560</v>
      </c>
      <c r="D1325" s="122" t="s">
        <v>126</v>
      </c>
      <c r="E1325" s="123" t="s">
        <v>2561</v>
      </c>
      <c r="F1325" s="124" t="s">
        <v>2562</v>
      </c>
      <c r="G1325" s="125" t="s">
        <v>129</v>
      </c>
      <c r="H1325" s="126">
        <v>10</v>
      </c>
      <c r="I1325" s="127">
        <v>382</v>
      </c>
      <c r="J1325" s="127">
        <f>ROUND(I1325*H1325,2)</f>
        <v>3820</v>
      </c>
      <c r="K1325" s="124" t="s">
        <v>130</v>
      </c>
      <c r="L1325" s="27"/>
      <c r="M1325" s="128" t="s">
        <v>3</v>
      </c>
      <c r="N1325" s="129" t="s">
        <v>36</v>
      </c>
      <c r="O1325" s="130">
        <v>0.92</v>
      </c>
      <c r="P1325" s="130">
        <f>O1325*H1325</f>
        <v>9.2000000000000011</v>
      </c>
      <c r="Q1325" s="130">
        <v>0</v>
      </c>
      <c r="R1325" s="130">
        <f>Q1325*H1325</f>
        <v>0</v>
      </c>
      <c r="S1325" s="130">
        <v>0</v>
      </c>
      <c r="T1325" s="131">
        <f>S1325*H1325</f>
        <v>0</v>
      </c>
      <c r="AR1325" s="132" t="s">
        <v>131</v>
      </c>
      <c r="AT1325" s="132" t="s">
        <v>126</v>
      </c>
      <c r="AU1325" s="132" t="s">
        <v>74</v>
      </c>
      <c r="AY1325" s="15" t="s">
        <v>124</v>
      </c>
      <c r="BE1325" s="133">
        <f>IF(N1325="základní",J1325,0)</f>
        <v>3820</v>
      </c>
      <c r="BF1325" s="133">
        <f>IF(N1325="snížená",J1325,0)</f>
        <v>0</v>
      </c>
      <c r="BG1325" s="133">
        <f>IF(N1325="zákl. přenesená",J1325,0)</f>
        <v>0</v>
      </c>
      <c r="BH1325" s="133">
        <f>IF(N1325="sníž. přenesená",J1325,0)</f>
        <v>0</v>
      </c>
      <c r="BI1325" s="133">
        <f>IF(N1325="nulová",J1325,0)</f>
        <v>0</v>
      </c>
      <c r="BJ1325" s="15" t="s">
        <v>72</v>
      </c>
      <c r="BK1325" s="133">
        <f>ROUND(I1325*H1325,2)</f>
        <v>3820</v>
      </c>
      <c r="BL1325" s="15" t="s">
        <v>131</v>
      </c>
      <c r="BM1325" s="132" t="s">
        <v>2563</v>
      </c>
    </row>
    <row r="1326" spans="2:65" s="1" customFormat="1" ht="19.5">
      <c r="B1326" s="27"/>
      <c r="D1326" s="134" t="s">
        <v>133</v>
      </c>
      <c r="F1326" s="135" t="s">
        <v>2564</v>
      </c>
      <c r="L1326" s="27"/>
      <c r="M1326" s="136"/>
      <c r="T1326" s="47"/>
      <c r="AT1326" s="15" t="s">
        <v>133</v>
      </c>
      <c r="AU1326" s="15" t="s">
        <v>74</v>
      </c>
    </row>
    <row r="1327" spans="2:65" s="1" customFormat="1">
      <c r="B1327" s="27"/>
      <c r="D1327" s="137" t="s">
        <v>135</v>
      </c>
      <c r="F1327" s="138" t="s">
        <v>2565</v>
      </c>
      <c r="L1327" s="27"/>
      <c r="M1327" s="136"/>
      <c r="T1327" s="47"/>
      <c r="AT1327" s="15" t="s">
        <v>135</v>
      </c>
      <c r="AU1327" s="15" t="s">
        <v>74</v>
      </c>
    </row>
    <row r="1328" spans="2:65" s="1" customFormat="1" ht="24.2" customHeight="1">
      <c r="B1328" s="121"/>
      <c r="C1328" s="122" t="s">
        <v>2566</v>
      </c>
      <c r="D1328" s="122" t="s">
        <v>126</v>
      </c>
      <c r="E1328" s="123" t="s">
        <v>2567</v>
      </c>
      <c r="F1328" s="124" t="s">
        <v>2568</v>
      </c>
      <c r="G1328" s="125" t="s">
        <v>240</v>
      </c>
      <c r="H1328" s="126">
        <v>2</v>
      </c>
      <c r="I1328" s="127">
        <v>11200</v>
      </c>
      <c r="J1328" s="127">
        <f>ROUND(I1328*H1328,2)</f>
        <v>22400</v>
      </c>
      <c r="K1328" s="124" t="s">
        <v>130</v>
      </c>
      <c r="L1328" s="27"/>
      <c r="M1328" s="128" t="s">
        <v>3</v>
      </c>
      <c r="N1328" s="129" t="s">
        <v>36</v>
      </c>
      <c r="O1328" s="130">
        <v>15.727</v>
      </c>
      <c r="P1328" s="130">
        <f>O1328*H1328</f>
        <v>31.454000000000001</v>
      </c>
      <c r="Q1328" s="130">
        <v>2.5880000000000001</v>
      </c>
      <c r="R1328" s="130">
        <f>Q1328*H1328</f>
        <v>5.1760000000000002</v>
      </c>
      <c r="S1328" s="130">
        <v>1.95</v>
      </c>
      <c r="T1328" s="131">
        <f>S1328*H1328</f>
        <v>3.9</v>
      </c>
      <c r="AR1328" s="132" t="s">
        <v>131</v>
      </c>
      <c r="AT1328" s="132" t="s">
        <v>126</v>
      </c>
      <c r="AU1328" s="132" t="s">
        <v>74</v>
      </c>
      <c r="AY1328" s="15" t="s">
        <v>124</v>
      </c>
      <c r="BE1328" s="133">
        <f>IF(N1328="základní",J1328,0)</f>
        <v>22400</v>
      </c>
      <c r="BF1328" s="133">
        <f>IF(N1328="snížená",J1328,0)</f>
        <v>0</v>
      </c>
      <c r="BG1328" s="133">
        <f>IF(N1328="zákl. přenesená",J1328,0)</f>
        <v>0</v>
      </c>
      <c r="BH1328" s="133">
        <f>IF(N1328="sníž. přenesená",J1328,0)</f>
        <v>0</v>
      </c>
      <c r="BI1328" s="133">
        <f>IF(N1328="nulová",J1328,0)</f>
        <v>0</v>
      </c>
      <c r="BJ1328" s="15" t="s">
        <v>72</v>
      </c>
      <c r="BK1328" s="133">
        <f>ROUND(I1328*H1328,2)</f>
        <v>22400</v>
      </c>
      <c r="BL1328" s="15" t="s">
        <v>131</v>
      </c>
      <c r="BM1328" s="132" t="s">
        <v>2569</v>
      </c>
    </row>
    <row r="1329" spans="2:65" s="1" customFormat="1" ht="19.5">
      <c r="B1329" s="27"/>
      <c r="D1329" s="134" t="s">
        <v>133</v>
      </c>
      <c r="F1329" s="135" t="s">
        <v>2570</v>
      </c>
      <c r="L1329" s="27"/>
      <c r="M1329" s="136"/>
      <c r="T1329" s="47"/>
      <c r="AT1329" s="15" t="s">
        <v>133</v>
      </c>
      <c r="AU1329" s="15" t="s">
        <v>74</v>
      </c>
    </row>
    <row r="1330" spans="2:65" s="1" customFormat="1">
      <c r="B1330" s="27"/>
      <c r="D1330" s="137" t="s">
        <v>135</v>
      </c>
      <c r="F1330" s="138" t="s">
        <v>2571</v>
      </c>
      <c r="L1330" s="27"/>
      <c r="M1330" s="136"/>
      <c r="T1330" s="47"/>
      <c r="AT1330" s="15" t="s">
        <v>135</v>
      </c>
      <c r="AU1330" s="15" t="s">
        <v>74</v>
      </c>
    </row>
    <row r="1331" spans="2:65" s="1" customFormat="1" ht="33" customHeight="1">
      <c r="B1331" s="121"/>
      <c r="C1331" s="122" t="s">
        <v>2572</v>
      </c>
      <c r="D1331" s="122" t="s">
        <v>126</v>
      </c>
      <c r="E1331" s="123" t="s">
        <v>2573</v>
      </c>
      <c r="F1331" s="124" t="s">
        <v>2574</v>
      </c>
      <c r="G1331" s="125" t="s">
        <v>240</v>
      </c>
      <c r="H1331" s="126">
        <v>1</v>
      </c>
      <c r="I1331" s="127">
        <v>19600</v>
      </c>
      <c r="J1331" s="127">
        <f>ROUND(I1331*H1331,2)</f>
        <v>19600</v>
      </c>
      <c r="K1331" s="124" t="s">
        <v>130</v>
      </c>
      <c r="L1331" s="27"/>
      <c r="M1331" s="128" t="s">
        <v>3</v>
      </c>
      <c r="N1331" s="129" t="s">
        <v>36</v>
      </c>
      <c r="O1331" s="130">
        <v>13.355</v>
      </c>
      <c r="P1331" s="130">
        <f>O1331*H1331</f>
        <v>13.355</v>
      </c>
      <c r="Q1331" s="130">
        <v>2.9965799999999998</v>
      </c>
      <c r="R1331" s="130">
        <f>Q1331*H1331</f>
        <v>2.9965799999999998</v>
      </c>
      <c r="S1331" s="130">
        <v>1.95</v>
      </c>
      <c r="T1331" s="131">
        <f>S1331*H1331</f>
        <v>1.95</v>
      </c>
      <c r="AR1331" s="132" t="s">
        <v>131</v>
      </c>
      <c r="AT1331" s="132" t="s">
        <v>126</v>
      </c>
      <c r="AU1331" s="132" t="s">
        <v>74</v>
      </c>
      <c r="AY1331" s="15" t="s">
        <v>124</v>
      </c>
      <c r="BE1331" s="133">
        <f>IF(N1331="základní",J1331,0)</f>
        <v>19600</v>
      </c>
      <c r="BF1331" s="133">
        <f>IF(N1331="snížená",J1331,0)</f>
        <v>0</v>
      </c>
      <c r="BG1331" s="133">
        <f>IF(N1331="zákl. přenesená",J1331,0)</f>
        <v>0</v>
      </c>
      <c r="BH1331" s="133">
        <f>IF(N1331="sníž. přenesená",J1331,0)</f>
        <v>0</v>
      </c>
      <c r="BI1331" s="133">
        <f>IF(N1331="nulová",J1331,0)</f>
        <v>0</v>
      </c>
      <c r="BJ1331" s="15" t="s">
        <v>72</v>
      </c>
      <c r="BK1331" s="133">
        <f>ROUND(I1331*H1331,2)</f>
        <v>19600</v>
      </c>
      <c r="BL1331" s="15" t="s">
        <v>131</v>
      </c>
      <c r="BM1331" s="132" t="s">
        <v>2575</v>
      </c>
    </row>
    <row r="1332" spans="2:65" s="1" customFormat="1" ht="19.5">
      <c r="B1332" s="27"/>
      <c r="D1332" s="134" t="s">
        <v>133</v>
      </c>
      <c r="F1332" s="135" t="s">
        <v>2576</v>
      </c>
      <c r="L1332" s="27"/>
      <c r="M1332" s="136"/>
      <c r="T1332" s="47"/>
      <c r="AT1332" s="15" t="s">
        <v>133</v>
      </c>
      <c r="AU1332" s="15" t="s">
        <v>74</v>
      </c>
    </row>
    <row r="1333" spans="2:65" s="1" customFormat="1">
      <c r="B1333" s="27"/>
      <c r="D1333" s="137" t="s">
        <v>135</v>
      </c>
      <c r="F1333" s="138" t="s">
        <v>2577</v>
      </c>
      <c r="L1333" s="27"/>
      <c r="M1333" s="136"/>
      <c r="T1333" s="47"/>
      <c r="AT1333" s="15" t="s">
        <v>135</v>
      </c>
      <c r="AU1333" s="15" t="s">
        <v>74</v>
      </c>
    </row>
    <row r="1334" spans="2:65" s="1" customFormat="1" ht="24.2" customHeight="1">
      <c r="B1334" s="121"/>
      <c r="C1334" s="122" t="s">
        <v>2578</v>
      </c>
      <c r="D1334" s="122" t="s">
        <v>126</v>
      </c>
      <c r="E1334" s="123" t="s">
        <v>2579</v>
      </c>
      <c r="F1334" s="124" t="s">
        <v>2580</v>
      </c>
      <c r="G1334" s="125" t="s">
        <v>129</v>
      </c>
      <c r="H1334" s="126">
        <v>200</v>
      </c>
      <c r="I1334" s="127">
        <v>1160</v>
      </c>
      <c r="J1334" s="127">
        <f>ROUND(I1334*H1334,2)</f>
        <v>232000</v>
      </c>
      <c r="K1334" s="124" t="s">
        <v>130</v>
      </c>
      <c r="L1334" s="27"/>
      <c r="M1334" s="128" t="s">
        <v>3</v>
      </c>
      <c r="N1334" s="129" t="s">
        <v>36</v>
      </c>
      <c r="O1334" s="130">
        <v>1.05</v>
      </c>
      <c r="P1334" s="130">
        <f>O1334*H1334</f>
        <v>210</v>
      </c>
      <c r="Q1334" s="130">
        <v>2.0140000000000002E-2</v>
      </c>
      <c r="R1334" s="130">
        <f>Q1334*H1334</f>
        <v>4.0280000000000005</v>
      </c>
      <c r="S1334" s="130">
        <v>0</v>
      </c>
      <c r="T1334" s="131">
        <f>S1334*H1334</f>
        <v>0</v>
      </c>
      <c r="AR1334" s="132" t="s">
        <v>131</v>
      </c>
      <c r="AT1334" s="132" t="s">
        <v>126</v>
      </c>
      <c r="AU1334" s="132" t="s">
        <v>74</v>
      </c>
      <c r="AY1334" s="15" t="s">
        <v>124</v>
      </c>
      <c r="BE1334" s="133">
        <f>IF(N1334="základní",J1334,0)</f>
        <v>232000</v>
      </c>
      <c r="BF1334" s="133">
        <f>IF(N1334="snížená",J1334,0)</f>
        <v>0</v>
      </c>
      <c r="BG1334" s="133">
        <f>IF(N1334="zákl. přenesená",J1334,0)</f>
        <v>0</v>
      </c>
      <c r="BH1334" s="133">
        <f>IF(N1334="sníž. přenesená",J1334,0)</f>
        <v>0</v>
      </c>
      <c r="BI1334" s="133">
        <f>IF(N1334="nulová",J1334,0)</f>
        <v>0</v>
      </c>
      <c r="BJ1334" s="15" t="s">
        <v>72</v>
      </c>
      <c r="BK1334" s="133">
        <f>ROUND(I1334*H1334,2)</f>
        <v>232000</v>
      </c>
      <c r="BL1334" s="15" t="s">
        <v>131</v>
      </c>
      <c r="BM1334" s="132" t="s">
        <v>2581</v>
      </c>
    </row>
    <row r="1335" spans="2:65" s="1" customFormat="1" ht="19.5">
      <c r="B1335" s="27"/>
      <c r="D1335" s="134" t="s">
        <v>133</v>
      </c>
      <c r="F1335" s="135" t="s">
        <v>2582</v>
      </c>
      <c r="L1335" s="27"/>
      <c r="M1335" s="136"/>
      <c r="T1335" s="47"/>
      <c r="AT1335" s="15" t="s">
        <v>133</v>
      </c>
      <c r="AU1335" s="15" t="s">
        <v>74</v>
      </c>
    </row>
    <row r="1336" spans="2:65" s="1" customFormat="1">
      <c r="B1336" s="27"/>
      <c r="D1336" s="137" t="s">
        <v>135</v>
      </c>
      <c r="F1336" s="138" t="s">
        <v>2583</v>
      </c>
      <c r="L1336" s="27"/>
      <c r="M1336" s="136"/>
      <c r="T1336" s="47"/>
      <c r="AT1336" s="15" t="s">
        <v>135</v>
      </c>
      <c r="AU1336" s="15" t="s">
        <v>74</v>
      </c>
    </row>
    <row r="1337" spans="2:65" s="1" customFormat="1" ht="24.2" customHeight="1">
      <c r="B1337" s="121"/>
      <c r="C1337" s="122" t="s">
        <v>2584</v>
      </c>
      <c r="D1337" s="122" t="s">
        <v>126</v>
      </c>
      <c r="E1337" s="123" t="s">
        <v>2585</v>
      </c>
      <c r="F1337" s="124" t="s">
        <v>2586</v>
      </c>
      <c r="G1337" s="125" t="s">
        <v>129</v>
      </c>
      <c r="H1337" s="126">
        <v>80</v>
      </c>
      <c r="I1337" s="127">
        <v>1870</v>
      </c>
      <c r="J1337" s="127">
        <f>ROUND(I1337*H1337,2)</f>
        <v>149600</v>
      </c>
      <c r="K1337" s="124" t="s">
        <v>130</v>
      </c>
      <c r="L1337" s="27"/>
      <c r="M1337" s="128" t="s">
        <v>3</v>
      </c>
      <c r="N1337" s="129" t="s">
        <v>36</v>
      </c>
      <c r="O1337" s="130">
        <v>1.25</v>
      </c>
      <c r="P1337" s="130">
        <f>O1337*H1337</f>
        <v>100</v>
      </c>
      <c r="Q1337" s="130">
        <v>3.8850000000000003E-2</v>
      </c>
      <c r="R1337" s="130">
        <f>Q1337*H1337</f>
        <v>3.1080000000000001</v>
      </c>
      <c r="S1337" s="130">
        <v>0</v>
      </c>
      <c r="T1337" s="131">
        <f>S1337*H1337</f>
        <v>0</v>
      </c>
      <c r="AR1337" s="132" t="s">
        <v>131</v>
      </c>
      <c r="AT1337" s="132" t="s">
        <v>126</v>
      </c>
      <c r="AU1337" s="132" t="s">
        <v>74</v>
      </c>
      <c r="AY1337" s="15" t="s">
        <v>124</v>
      </c>
      <c r="BE1337" s="133">
        <f>IF(N1337="základní",J1337,0)</f>
        <v>149600</v>
      </c>
      <c r="BF1337" s="133">
        <f>IF(N1337="snížená",J1337,0)</f>
        <v>0</v>
      </c>
      <c r="BG1337" s="133">
        <f>IF(N1337="zákl. přenesená",J1337,0)</f>
        <v>0</v>
      </c>
      <c r="BH1337" s="133">
        <f>IF(N1337="sníž. přenesená",J1337,0)</f>
        <v>0</v>
      </c>
      <c r="BI1337" s="133">
        <f>IF(N1337="nulová",J1337,0)</f>
        <v>0</v>
      </c>
      <c r="BJ1337" s="15" t="s">
        <v>72</v>
      </c>
      <c r="BK1337" s="133">
        <f>ROUND(I1337*H1337,2)</f>
        <v>149600</v>
      </c>
      <c r="BL1337" s="15" t="s">
        <v>131</v>
      </c>
      <c r="BM1337" s="132" t="s">
        <v>2587</v>
      </c>
    </row>
    <row r="1338" spans="2:65" s="1" customFormat="1" ht="19.5">
      <c r="B1338" s="27"/>
      <c r="D1338" s="134" t="s">
        <v>133</v>
      </c>
      <c r="F1338" s="135" t="s">
        <v>2588</v>
      </c>
      <c r="L1338" s="27"/>
      <c r="M1338" s="136"/>
      <c r="T1338" s="47"/>
      <c r="AT1338" s="15" t="s">
        <v>133</v>
      </c>
      <c r="AU1338" s="15" t="s">
        <v>74</v>
      </c>
    </row>
    <row r="1339" spans="2:65" s="1" customFormat="1">
      <c r="B1339" s="27"/>
      <c r="D1339" s="137" t="s">
        <v>135</v>
      </c>
      <c r="F1339" s="138" t="s">
        <v>2589</v>
      </c>
      <c r="L1339" s="27"/>
      <c r="M1339" s="136"/>
      <c r="T1339" s="47"/>
      <c r="AT1339" s="15" t="s">
        <v>135</v>
      </c>
      <c r="AU1339" s="15" t="s">
        <v>74</v>
      </c>
    </row>
    <row r="1340" spans="2:65" s="1" customFormat="1" ht="24.2" customHeight="1">
      <c r="B1340" s="121"/>
      <c r="C1340" s="122" t="s">
        <v>2590</v>
      </c>
      <c r="D1340" s="122" t="s">
        <v>126</v>
      </c>
      <c r="E1340" s="123" t="s">
        <v>2591</v>
      </c>
      <c r="F1340" s="124" t="s">
        <v>2592</v>
      </c>
      <c r="G1340" s="125" t="s">
        <v>129</v>
      </c>
      <c r="H1340" s="126">
        <v>40</v>
      </c>
      <c r="I1340" s="127">
        <v>3570</v>
      </c>
      <c r="J1340" s="127">
        <f>ROUND(I1340*H1340,2)</f>
        <v>142800</v>
      </c>
      <c r="K1340" s="124" t="s">
        <v>130</v>
      </c>
      <c r="L1340" s="27"/>
      <c r="M1340" s="128" t="s">
        <v>3</v>
      </c>
      <c r="N1340" s="129" t="s">
        <v>36</v>
      </c>
      <c r="O1340" s="130">
        <v>1.8</v>
      </c>
      <c r="P1340" s="130">
        <f>O1340*H1340</f>
        <v>72</v>
      </c>
      <c r="Q1340" s="130">
        <v>6.0429999999999998E-2</v>
      </c>
      <c r="R1340" s="130">
        <f>Q1340*H1340</f>
        <v>2.4171999999999998</v>
      </c>
      <c r="S1340" s="130">
        <v>0</v>
      </c>
      <c r="T1340" s="131">
        <f>S1340*H1340</f>
        <v>0</v>
      </c>
      <c r="AR1340" s="132" t="s">
        <v>131</v>
      </c>
      <c r="AT1340" s="132" t="s">
        <v>126</v>
      </c>
      <c r="AU1340" s="132" t="s">
        <v>74</v>
      </c>
      <c r="AY1340" s="15" t="s">
        <v>124</v>
      </c>
      <c r="BE1340" s="133">
        <f>IF(N1340="základní",J1340,0)</f>
        <v>142800</v>
      </c>
      <c r="BF1340" s="133">
        <f>IF(N1340="snížená",J1340,0)</f>
        <v>0</v>
      </c>
      <c r="BG1340" s="133">
        <f>IF(N1340="zákl. přenesená",J1340,0)</f>
        <v>0</v>
      </c>
      <c r="BH1340" s="133">
        <f>IF(N1340="sníž. přenesená",J1340,0)</f>
        <v>0</v>
      </c>
      <c r="BI1340" s="133">
        <f>IF(N1340="nulová",J1340,0)</f>
        <v>0</v>
      </c>
      <c r="BJ1340" s="15" t="s">
        <v>72</v>
      </c>
      <c r="BK1340" s="133">
        <f>ROUND(I1340*H1340,2)</f>
        <v>142800</v>
      </c>
      <c r="BL1340" s="15" t="s">
        <v>131</v>
      </c>
      <c r="BM1340" s="132" t="s">
        <v>2593</v>
      </c>
    </row>
    <row r="1341" spans="2:65" s="1" customFormat="1" ht="19.5">
      <c r="B1341" s="27"/>
      <c r="D1341" s="134" t="s">
        <v>133</v>
      </c>
      <c r="F1341" s="135" t="s">
        <v>2594</v>
      </c>
      <c r="L1341" s="27"/>
      <c r="M1341" s="136"/>
      <c r="T1341" s="47"/>
      <c r="AT1341" s="15" t="s">
        <v>133</v>
      </c>
      <c r="AU1341" s="15" t="s">
        <v>74</v>
      </c>
    </row>
    <row r="1342" spans="2:65" s="1" customFormat="1">
      <c r="B1342" s="27"/>
      <c r="D1342" s="137" t="s">
        <v>135</v>
      </c>
      <c r="F1342" s="138" t="s">
        <v>2595</v>
      </c>
      <c r="L1342" s="27"/>
      <c r="M1342" s="136"/>
      <c r="T1342" s="47"/>
      <c r="AT1342" s="15" t="s">
        <v>135</v>
      </c>
      <c r="AU1342" s="15" t="s">
        <v>74</v>
      </c>
    </row>
    <row r="1343" spans="2:65" s="1" customFormat="1" ht="24.2" customHeight="1">
      <c r="B1343" s="121"/>
      <c r="C1343" s="122" t="s">
        <v>2596</v>
      </c>
      <c r="D1343" s="122" t="s">
        <v>126</v>
      </c>
      <c r="E1343" s="123" t="s">
        <v>2597</v>
      </c>
      <c r="F1343" s="124" t="s">
        <v>2598</v>
      </c>
      <c r="G1343" s="125" t="s">
        <v>129</v>
      </c>
      <c r="H1343" s="126">
        <v>25</v>
      </c>
      <c r="I1343" s="127">
        <v>4830</v>
      </c>
      <c r="J1343" s="127">
        <f>ROUND(I1343*H1343,2)</f>
        <v>120750</v>
      </c>
      <c r="K1343" s="124" t="s">
        <v>130</v>
      </c>
      <c r="L1343" s="27"/>
      <c r="M1343" s="128" t="s">
        <v>3</v>
      </c>
      <c r="N1343" s="129" t="s">
        <v>36</v>
      </c>
      <c r="O1343" s="130">
        <v>2.5499999999999998</v>
      </c>
      <c r="P1343" s="130">
        <f>O1343*H1343</f>
        <v>63.749999999999993</v>
      </c>
      <c r="Q1343" s="130">
        <v>8.0570000000000003E-2</v>
      </c>
      <c r="R1343" s="130">
        <f>Q1343*H1343</f>
        <v>2.0142500000000001</v>
      </c>
      <c r="S1343" s="130">
        <v>0</v>
      </c>
      <c r="T1343" s="131">
        <f>S1343*H1343</f>
        <v>0</v>
      </c>
      <c r="AR1343" s="132" t="s">
        <v>131</v>
      </c>
      <c r="AT1343" s="132" t="s">
        <v>126</v>
      </c>
      <c r="AU1343" s="132" t="s">
        <v>74</v>
      </c>
      <c r="AY1343" s="15" t="s">
        <v>124</v>
      </c>
      <c r="BE1343" s="133">
        <f>IF(N1343="základní",J1343,0)</f>
        <v>120750</v>
      </c>
      <c r="BF1343" s="133">
        <f>IF(N1343="snížená",J1343,0)</f>
        <v>0</v>
      </c>
      <c r="BG1343" s="133">
        <f>IF(N1343="zákl. přenesená",J1343,0)</f>
        <v>0</v>
      </c>
      <c r="BH1343" s="133">
        <f>IF(N1343="sníž. přenesená",J1343,0)</f>
        <v>0</v>
      </c>
      <c r="BI1343" s="133">
        <f>IF(N1343="nulová",J1343,0)</f>
        <v>0</v>
      </c>
      <c r="BJ1343" s="15" t="s">
        <v>72</v>
      </c>
      <c r="BK1343" s="133">
        <f>ROUND(I1343*H1343,2)</f>
        <v>120750</v>
      </c>
      <c r="BL1343" s="15" t="s">
        <v>131</v>
      </c>
      <c r="BM1343" s="132" t="s">
        <v>2599</v>
      </c>
    </row>
    <row r="1344" spans="2:65" s="1" customFormat="1" ht="19.5">
      <c r="B1344" s="27"/>
      <c r="D1344" s="134" t="s">
        <v>133</v>
      </c>
      <c r="F1344" s="135" t="s">
        <v>2600</v>
      </c>
      <c r="L1344" s="27"/>
      <c r="M1344" s="136"/>
      <c r="T1344" s="47"/>
      <c r="AT1344" s="15" t="s">
        <v>133</v>
      </c>
      <c r="AU1344" s="15" t="s">
        <v>74</v>
      </c>
    </row>
    <row r="1345" spans="2:65" s="1" customFormat="1">
      <c r="B1345" s="27"/>
      <c r="D1345" s="137" t="s">
        <v>135</v>
      </c>
      <c r="F1345" s="138" t="s">
        <v>2601</v>
      </c>
      <c r="L1345" s="27"/>
      <c r="M1345" s="136"/>
      <c r="T1345" s="47"/>
      <c r="AT1345" s="15" t="s">
        <v>135</v>
      </c>
      <c r="AU1345" s="15" t="s">
        <v>74</v>
      </c>
    </row>
    <row r="1346" spans="2:65" s="1" customFormat="1" ht="24.2" customHeight="1">
      <c r="B1346" s="121"/>
      <c r="C1346" s="122" t="s">
        <v>2602</v>
      </c>
      <c r="D1346" s="122" t="s">
        <v>126</v>
      </c>
      <c r="E1346" s="123" t="s">
        <v>2603</v>
      </c>
      <c r="F1346" s="124" t="s">
        <v>2604</v>
      </c>
      <c r="G1346" s="125" t="s">
        <v>129</v>
      </c>
      <c r="H1346" s="126">
        <v>20</v>
      </c>
      <c r="I1346" s="127">
        <v>5810</v>
      </c>
      <c r="J1346" s="127">
        <f>ROUND(I1346*H1346,2)</f>
        <v>116200</v>
      </c>
      <c r="K1346" s="124" t="s">
        <v>130</v>
      </c>
      <c r="L1346" s="27"/>
      <c r="M1346" s="128" t="s">
        <v>3</v>
      </c>
      <c r="N1346" s="129" t="s">
        <v>36</v>
      </c>
      <c r="O1346" s="130">
        <v>2.76</v>
      </c>
      <c r="P1346" s="130">
        <f>O1346*H1346</f>
        <v>55.199999999999996</v>
      </c>
      <c r="Q1346" s="130">
        <v>0.10007000000000001</v>
      </c>
      <c r="R1346" s="130">
        <f>Q1346*H1346</f>
        <v>2.0014000000000003</v>
      </c>
      <c r="S1346" s="130">
        <v>0</v>
      </c>
      <c r="T1346" s="131">
        <f>S1346*H1346</f>
        <v>0</v>
      </c>
      <c r="AR1346" s="132" t="s">
        <v>131</v>
      </c>
      <c r="AT1346" s="132" t="s">
        <v>126</v>
      </c>
      <c r="AU1346" s="132" t="s">
        <v>74</v>
      </c>
      <c r="AY1346" s="15" t="s">
        <v>124</v>
      </c>
      <c r="BE1346" s="133">
        <f>IF(N1346="základní",J1346,0)</f>
        <v>116200</v>
      </c>
      <c r="BF1346" s="133">
        <f>IF(N1346="snížená",J1346,0)</f>
        <v>0</v>
      </c>
      <c r="BG1346" s="133">
        <f>IF(N1346="zákl. přenesená",J1346,0)</f>
        <v>0</v>
      </c>
      <c r="BH1346" s="133">
        <f>IF(N1346="sníž. přenesená",J1346,0)</f>
        <v>0</v>
      </c>
      <c r="BI1346" s="133">
        <f>IF(N1346="nulová",J1346,0)</f>
        <v>0</v>
      </c>
      <c r="BJ1346" s="15" t="s">
        <v>72</v>
      </c>
      <c r="BK1346" s="133">
        <f>ROUND(I1346*H1346,2)</f>
        <v>116200</v>
      </c>
      <c r="BL1346" s="15" t="s">
        <v>131</v>
      </c>
      <c r="BM1346" s="132" t="s">
        <v>2605</v>
      </c>
    </row>
    <row r="1347" spans="2:65" s="1" customFormat="1" ht="19.5">
      <c r="B1347" s="27"/>
      <c r="D1347" s="134" t="s">
        <v>133</v>
      </c>
      <c r="F1347" s="135" t="s">
        <v>2606</v>
      </c>
      <c r="L1347" s="27"/>
      <c r="M1347" s="136"/>
      <c r="T1347" s="47"/>
      <c r="AT1347" s="15" t="s">
        <v>133</v>
      </c>
      <c r="AU1347" s="15" t="s">
        <v>74</v>
      </c>
    </row>
    <row r="1348" spans="2:65" s="1" customFormat="1">
      <c r="B1348" s="27"/>
      <c r="D1348" s="137" t="s">
        <v>135</v>
      </c>
      <c r="F1348" s="138" t="s">
        <v>2607</v>
      </c>
      <c r="L1348" s="27"/>
      <c r="M1348" s="136"/>
      <c r="T1348" s="47"/>
      <c r="AT1348" s="15" t="s">
        <v>135</v>
      </c>
      <c r="AU1348" s="15" t="s">
        <v>74</v>
      </c>
    </row>
    <row r="1349" spans="2:65" s="1" customFormat="1" ht="24.2" customHeight="1">
      <c r="B1349" s="121"/>
      <c r="C1349" s="122" t="s">
        <v>2608</v>
      </c>
      <c r="D1349" s="122" t="s">
        <v>126</v>
      </c>
      <c r="E1349" s="123" t="s">
        <v>2609</v>
      </c>
      <c r="F1349" s="124" t="s">
        <v>2610</v>
      </c>
      <c r="G1349" s="125" t="s">
        <v>129</v>
      </c>
      <c r="H1349" s="126">
        <v>150</v>
      </c>
      <c r="I1349" s="127">
        <v>1280</v>
      </c>
      <c r="J1349" s="127">
        <f>ROUND(I1349*H1349,2)</f>
        <v>192000</v>
      </c>
      <c r="K1349" s="124" t="s">
        <v>130</v>
      </c>
      <c r="L1349" s="27"/>
      <c r="M1349" s="128" t="s">
        <v>3</v>
      </c>
      <c r="N1349" s="129" t="s">
        <v>36</v>
      </c>
      <c r="O1349" s="130">
        <v>1.26</v>
      </c>
      <c r="P1349" s="130">
        <f>O1349*H1349</f>
        <v>189</v>
      </c>
      <c r="Q1349" s="130">
        <v>2.1100000000000001E-2</v>
      </c>
      <c r="R1349" s="130">
        <f>Q1349*H1349</f>
        <v>3.165</v>
      </c>
      <c r="S1349" s="130">
        <v>0</v>
      </c>
      <c r="T1349" s="131">
        <f>S1349*H1349</f>
        <v>0</v>
      </c>
      <c r="AR1349" s="132" t="s">
        <v>131</v>
      </c>
      <c r="AT1349" s="132" t="s">
        <v>126</v>
      </c>
      <c r="AU1349" s="132" t="s">
        <v>74</v>
      </c>
      <c r="AY1349" s="15" t="s">
        <v>124</v>
      </c>
      <c r="BE1349" s="133">
        <f>IF(N1349="základní",J1349,0)</f>
        <v>192000</v>
      </c>
      <c r="BF1349" s="133">
        <f>IF(N1349="snížená",J1349,0)</f>
        <v>0</v>
      </c>
      <c r="BG1349" s="133">
        <f>IF(N1349="zákl. přenesená",J1349,0)</f>
        <v>0</v>
      </c>
      <c r="BH1349" s="133">
        <f>IF(N1349="sníž. přenesená",J1349,0)</f>
        <v>0</v>
      </c>
      <c r="BI1349" s="133">
        <f>IF(N1349="nulová",J1349,0)</f>
        <v>0</v>
      </c>
      <c r="BJ1349" s="15" t="s">
        <v>72</v>
      </c>
      <c r="BK1349" s="133">
        <f>ROUND(I1349*H1349,2)</f>
        <v>192000</v>
      </c>
      <c r="BL1349" s="15" t="s">
        <v>131</v>
      </c>
      <c r="BM1349" s="132" t="s">
        <v>2611</v>
      </c>
    </row>
    <row r="1350" spans="2:65" s="1" customFormat="1" ht="19.5">
      <c r="B1350" s="27"/>
      <c r="D1350" s="134" t="s">
        <v>133</v>
      </c>
      <c r="F1350" s="135" t="s">
        <v>2612</v>
      </c>
      <c r="L1350" s="27"/>
      <c r="M1350" s="136"/>
      <c r="T1350" s="47"/>
      <c r="AT1350" s="15" t="s">
        <v>133</v>
      </c>
      <c r="AU1350" s="15" t="s">
        <v>74</v>
      </c>
    </row>
    <row r="1351" spans="2:65" s="1" customFormat="1">
      <c r="B1351" s="27"/>
      <c r="D1351" s="137" t="s">
        <v>135</v>
      </c>
      <c r="F1351" s="138" t="s">
        <v>2613</v>
      </c>
      <c r="L1351" s="27"/>
      <c r="M1351" s="136"/>
      <c r="T1351" s="47"/>
      <c r="AT1351" s="15" t="s">
        <v>135</v>
      </c>
      <c r="AU1351" s="15" t="s">
        <v>74</v>
      </c>
    </row>
    <row r="1352" spans="2:65" s="1" customFormat="1" ht="24.2" customHeight="1">
      <c r="B1352" s="121"/>
      <c r="C1352" s="122" t="s">
        <v>2614</v>
      </c>
      <c r="D1352" s="122" t="s">
        <v>126</v>
      </c>
      <c r="E1352" s="123" t="s">
        <v>2615</v>
      </c>
      <c r="F1352" s="124" t="s">
        <v>2616</v>
      </c>
      <c r="G1352" s="125" t="s">
        <v>129</v>
      </c>
      <c r="H1352" s="126">
        <v>50</v>
      </c>
      <c r="I1352" s="127">
        <v>2100</v>
      </c>
      <c r="J1352" s="127">
        <f>ROUND(I1352*H1352,2)</f>
        <v>105000</v>
      </c>
      <c r="K1352" s="124" t="s">
        <v>130</v>
      </c>
      <c r="L1352" s="27"/>
      <c r="M1352" s="128" t="s">
        <v>3</v>
      </c>
      <c r="N1352" s="129" t="s">
        <v>36</v>
      </c>
      <c r="O1352" s="130">
        <v>1.5</v>
      </c>
      <c r="P1352" s="130">
        <f>O1352*H1352</f>
        <v>75</v>
      </c>
      <c r="Q1352" s="130">
        <v>4.2200000000000001E-2</v>
      </c>
      <c r="R1352" s="130">
        <f>Q1352*H1352</f>
        <v>2.11</v>
      </c>
      <c r="S1352" s="130">
        <v>0</v>
      </c>
      <c r="T1352" s="131">
        <f>S1352*H1352</f>
        <v>0</v>
      </c>
      <c r="AR1352" s="132" t="s">
        <v>131</v>
      </c>
      <c r="AT1352" s="132" t="s">
        <v>126</v>
      </c>
      <c r="AU1352" s="132" t="s">
        <v>74</v>
      </c>
      <c r="AY1352" s="15" t="s">
        <v>124</v>
      </c>
      <c r="BE1352" s="133">
        <f>IF(N1352="základní",J1352,0)</f>
        <v>105000</v>
      </c>
      <c r="BF1352" s="133">
        <f>IF(N1352="snížená",J1352,0)</f>
        <v>0</v>
      </c>
      <c r="BG1352" s="133">
        <f>IF(N1352="zákl. přenesená",J1352,0)</f>
        <v>0</v>
      </c>
      <c r="BH1352" s="133">
        <f>IF(N1352="sníž. přenesená",J1352,0)</f>
        <v>0</v>
      </c>
      <c r="BI1352" s="133">
        <f>IF(N1352="nulová",J1352,0)</f>
        <v>0</v>
      </c>
      <c r="BJ1352" s="15" t="s">
        <v>72</v>
      </c>
      <c r="BK1352" s="133">
        <f>ROUND(I1352*H1352,2)</f>
        <v>105000</v>
      </c>
      <c r="BL1352" s="15" t="s">
        <v>131</v>
      </c>
      <c r="BM1352" s="132" t="s">
        <v>2617</v>
      </c>
    </row>
    <row r="1353" spans="2:65" s="1" customFormat="1" ht="19.5">
      <c r="B1353" s="27"/>
      <c r="D1353" s="134" t="s">
        <v>133</v>
      </c>
      <c r="F1353" s="135" t="s">
        <v>2618</v>
      </c>
      <c r="L1353" s="27"/>
      <c r="M1353" s="136"/>
      <c r="T1353" s="47"/>
      <c r="AT1353" s="15" t="s">
        <v>133</v>
      </c>
      <c r="AU1353" s="15" t="s">
        <v>74</v>
      </c>
    </row>
    <row r="1354" spans="2:65" s="1" customFormat="1">
      <c r="B1354" s="27"/>
      <c r="D1354" s="137" t="s">
        <v>135</v>
      </c>
      <c r="F1354" s="138" t="s">
        <v>2619</v>
      </c>
      <c r="L1354" s="27"/>
      <c r="M1354" s="136"/>
      <c r="T1354" s="47"/>
      <c r="AT1354" s="15" t="s">
        <v>135</v>
      </c>
      <c r="AU1354" s="15" t="s">
        <v>74</v>
      </c>
    </row>
    <row r="1355" spans="2:65" s="1" customFormat="1" ht="24.2" customHeight="1">
      <c r="B1355" s="121"/>
      <c r="C1355" s="122" t="s">
        <v>2620</v>
      </c>
      <c r="D1355" s="122" t="s">
        <v>126</v>
      </c>
      <c r="E1355" s="123" t="s">
        <v>2621</v>
      </c>
      <c r="F1355" s="124" t="s">
        <v>2622</v>
      </c>
      <c r="G1355" s="125" t="s">
        <v>129</v>
      </c>
      <c r="H1355" s="126">
        <v>30</v>
      </c>
      <c r="I1355" s="127">
        <v>4320</v>
      </c>
      <c r="J1355" s="127">
        <f>ROUND(I1355*H1355,2)</f>
        <v>129600</v>
      </c>
      <c r="K1355" s="124" t="s">
        <v>130</v>
      </c>
      <c r="L1355" s="27"/>
      <c r="M1355" s="128" t="s">
        <v>3</v>
      </c>
      <c r="N1355" s="129" t="s">
        <v>36</v>
      </c>
      <c r="O1355" s="130">
        <v>2.16</v>
      </c>
      <c r="P1355" s="130">
        <f>O1355*H1355</f>
        <v>64.800000000000011</v>
      </c>
      <c r="Q1355" s="130">
        <v>7.3300000000000004E-2</v>
      </c>
      <c r="R1355" s="130">
        <f>Q1355*H1355</f>
        <v>2.1990000000000003</v>
      </c>
      <c r="S1355" s="130">
        <v>0</v>
      </c>
      <c r="T1355" s="131">
        <f>S1355*H1355</f>
        <v>0</v>
      </c>
      <c r="AR1355" s="132" t="s">
        <v>131</v>
      </c>
      <c r="AT1355" s="132" t="s">
        <v>126</v>
      </c>
      <c r="AU1355" s="132" t="s">
        <v>74</v>
      </c>
      <c r="AY1355" s="15" t="s">
        <v>124</v>
      </c>
      <c r="BE1355" s="133">
        <f>IF(N1355="základní",J1355,0)</f>
        <v>129600</v>
      </c>
      <c r="BF1355" s="133">
        <f>IF(N1355="snížená",J1355,0)</f>
        <v>0</v>
      </c>
      <c r="BG1355" s="133">
        <f>IF(N1355="zákl. přenesená",J1355,0)</f>
        <v>0</v>
      </c>
      <c r="BH1355" s="133">
        <f>IF(N1355="sníž. přenesená",J1355,0)</f>
        <v>0</v>
      </c>
      <c r="BI1355" s="133">
        <f>IF(N1355="nulová",J1355,0)</f>
        <v>0</v>
      </c>
      <c r="BJ1355" s="15" t="s">
        <v>72</v>
      </c>
      <c r="BK1355" s="133">
        <f>ROUND(I1355*H1355,2)</f>
        <v>129600</v>
      </c>
      <c r="BL1355" s="15" t="s">
        <v>131</v>
      </c>
      <c r="BM1355" s="132" t="s">
        <v>2623</v>
      </c>
    </row>
    <row r="1356" spans="2:65" s="1" customFormat="1" ht="19.5">
      <c r="B1356" s="27"/>
      <c r="D1356" s="134" t="s">
        <v>133</v>
      </c>
      <c r="F1356" s="135" t="s">
        <v>2624</v>
      </c>
      <c r="L1356" s="27"/>
      <c r="M1356" s="136"/>
      <c r="T1356" s="47"/>
      <c r="AT1356" s="15" t="s">
        <v>133</v>
      </c>
      <c r="AU1356" s="15" t="s">
        <v>74</v>
      </c>
    </row>
    <row r="1357" spans="2:65" s="1" customFormat="1">
      <c r="B1357" s="27"/>
      <c r="D1357" s="137" t="s">
        <v>135</v>
      </c>
      <c r="F1357" s="138" t="s">
        <v>2625</v>
      </c>
      <c r="L1357" s="27"/>
      <c r="M1357" s="136"/>
      <c r="T1357" s="47"/>
      <c r="AT1357" s="15" t="s">
        <v>135</v>
      </c>
      <c r="AU1357" s="15" t="s">
        <v>74</v>
      </c>
    </row>
    <row r="1358" spans="2:65" s="1" customFormat="1" ht="24.2" customHeight="1">
      <c r="B1358" s="121"/>
      <c r="C1358" s="122" t="s">
        <v>2626</v>
      </c>
      <c r="D1358" s="122" t="s">
        <v>126</v>
      </c>
      <c r="E1358" s="123" t="s">
        <v>2627</v>
      </c>
      <c r="F1358" s="124" t="s">
        <v>2628</v>
      </c>
      <c r="G1358" s="125" t="s">
        <v>129</v>
      </c>
      <c r="H1358" s="126">
        <v>30</v>
      </c>
      <c r="I1358" s="127">
        <v>6310</v>
      </c>
      <c r="J1358" s="127">
        <f>ROUND(I1358*H1358,2)</f>
        <v>189300</v>
      </c>
      <c r="K1358" s="124" t="s">
        <v>130</v>
      </c>
      <c r="L1358" s="27"/>
      <c r="M1358" s="128" t="s">
        <v>3</v>
      </c>
      <c r="N1358" s="129" t="s">
        <v>36</v>
      </c>
      <c r="O1358" s="130">
        <v>3.3119999999999998</v>
      </c>
      <c r="P1358" s="130">
        <f>O1358*H1358</f>
        <v>99.36</v>
      </c>
      <c r="Q1358" s="130">
        <v>0.10551000000000001</v>
      </c>
      <c r="R1358" s="130">
        <f>Q1358*H1358</f>
        <v>3.1653000000000002</v>
      </c>
      <c r="S1358" s="130">
        <v>0</v>
      </c>
      <c r="T1358" s="131">
        <f>S1358*H1358</f>
        <v>0</v>
      </c>
      <c r="AR1358" s="132" t="s">
        <v>131</v>
      </c>
      <c r="AT1358" s="132" t="s">
        <v>126</v>
      </c>
      <c r="AU1358" s="132" t="s">
        <v>74</v>
      </c>
      <c r="AY1358" s="15" t="s">
        <v>124</v>
      </c>
      <c r="BE1358" s="133">
        <f>IF(N1358="základní",J1358,0)</f>
        <v>189300</v>
      </c>
      <c r="BF1358" s="133">
        <f>IF(N1358="snížená",J1358,0)</f>
        <v>0</v>
      </c>
      <c r="BG1358" s="133">
        <f>IF(N1358="zákl. přenesená",J1358,0)</f>
        <v>0</v>
      </c>
      <c r="BH1358" s="133">
        <f>IF(N1358="sníž. přenesená",J1358,0)</f>
        <v>0</v>
      </c>
      <c r="BI1358" s="133">
        <f>IF(N1358="nulová",J1358,0)</f>
        <v>0</v>
      </c>
      <c r="BJ1358" s="15" t="s">
        <v>72</v>
      </c>
      <c r="BK1358" s="133">
        <f>ROUND(I1358*H1358,2)</f>
        <v>189300</v>
      </c>
      <c r="BL1358" s="15" t="s">
        <v>131</v>
      </c>
      <c r="BM1358" s="132" t="s">
        <v>2629</v>
      </c>
    </row>
    <row r="1359" spans="2:65" s="1" customFormat="1" ht="19.5">
      <c r="B1359" s="27"/>
      <c r="D1359" s="134" t="s">
        <v>133</v>
      </c>
      <c r="F1359" s="135" t="s">
        <v>2630</v>
      </c>
      <c r="L1359" s="27"/>
      <c r="M1359" s="136"/>
      <c r="T1359" s="47"/>
      <c r="AT1359" s="15" t="s">
        <v>133</v>
      </c>
      <c r="AU1359" s="15" t="s">
        <v>74</v>
      </c>
    </row>
    <row r="1360" spans="2:65" s="1" customFormat="1">
      <c r="B1360" s="27"/>
      <c r="D1360" s="137" t="s">
        <v>135</v>
      </c>
      <c r="F1360" s="138" t="s">
        <v>2631</v>
      </c>
      <c r="L1360" s="27"/>
      <c r="M1360" s="136"/>
      <c r="T1360" s="47"/>
      <c r="AT1360" s="15" t="s">
        <v>135</v>
      </c>
      <c r="AU1360" s="15" t="s">
        <v>74</v>
      </c>
    </row>
    <row r="1361" spans="2:65" s="1" customFormat="1" ht="24.2" customHeight="1">
      <c r="B1361" s="121"/>
      <c r="C1361" s="122" t="s">
        <v>2632</v>
      </c>
      <c r="D1361" s="122" t="s">
        <v>126</v>
      </c>
      <c r="E1361" s="123" t="s">
        <v>2633</v>
      </c>
      <c r="F1361" s="124" t="s">
        <v>2634</v>
      </c>
      <c r="G1361" s="125" t="s">
        <v>129</v>
      </c>
      <c r="H1361" s="126">
        <v>20</v>
      </c>
      <c r="I1361" s="127">
        <v>1440</v>
      </c>
      <c r="J1361" s="127">
        <f>ROUND(I1361*H1361,2)</f>
        <v>28800</v>
      </c>
      <c r="K1361" s="124" t="s">
        <v>130</v>
      </c>
      <c r="L1361" s="27"/>
      <c r="M1361" s="128" t="s">
        <v>3</v>
      </c>
      <c r="N1361" s="129" t="s">
        <v>36</v>
      </c>
      <c r="O1361" s="130">
        <v>1.155</v>
      </c>
      <c r="P1361" s="130">
        <f>O1361*H1361</f>
        <v>23.1</v>
      </c>
      <c r="Q1361" s="130">
        <v>2.0140000000000002E-2</v>
      </c>
      <c r="R1361" s="130">
        <f>Q1361*H1361</f>
        <v>0.40280000000000005</v>
      </c>
      <c r="S1361" s="130">
        <v>0</v>
      </c>
      <c r="T1361" s="131">
        <f>S1361*H1361</f>
        <v>0</v>
      </c>
      <c r="AR1361" s="132" t="s">
        <v>131</v>
      </c>
      <c r="AT1361" s="132" t="s">
        <v>126</v>
      </c>
      <c r="AU1361" s="132" t="s">
        <v>74</v>
      </c>
      <c r="AY1361" s="15" t="s">
        <v>124</v>
      </c>
      <c r="BE1361" s="133">
        <f>IF(N1361="základní",J1361,0)</f>
        <v>28800</v>
      </c>
      <c r="BF1361" s="133">
        <f>IF(N1361="snížená",J1361,0)</f>
        <v>0</v>
      </c>
      <c r="BG1361" s="133">
        <f>IF(N1361="zákl. přenesená",J1361,0)</f>
        <v>0</v>
      </c>
      <c r="BH1361" s="133">
        <f>IF(N1361="sníž. přenesená",J1361,0)</f>
        <v>0</v>
      </c>
      <c r="BI1361" s="133">
        <f>IF(N1361="nulová",J1361,0)</f>
        <v>0</v>
      </c>
      <c r="BJ1361" s="15" t="s">
        <v>72</v>
      </c>
      <c r="BK1361" s="133">
        <f>ROUND(I1361*H1361,2)</f>
        <v>28800</v>
      </c>
      <c r="BL1361" s="15" t="s">
        <v>131</v>
      </c>
      <c r="BM1361" s="132" t="s">
        <v>2635</v>
      </c>
    </row>
    <row r="1362" spans="2:65" s="1" customFormat="1" ht="19.5">
      <c r="B1362" s="27"/>
      <c r="D1362" s="134" t="s">
        <v>133</v>
      </c>
      <c r="F1362" s="135" t="s">
        <v>2636</v>
      </c>
      <c r="L1362" s="27"/>
      <c r="M1362" s="136"/>
      <c r="T1362" s="47"/>
      <c r="AT1362" s="15" t="s">
        <v>133</v>
      </c>
      <c r="AU1362" s="15" t="s">
        <v>74</v>
      </c>
    </row>
    <row r="1363" spans="2:65" s="1" customFormat="1">
      <c r="B1363" s="27"/>
      <c r="D1363" s="137" t="s">
        <v>135</v>
      </c>
      <c r="F1363" s="138" t="s">
        <v>2637</v>
      </c>
      <c r="L1363" s="27"/>
      <c r="M1363" s="136"/>
      <c r="T1363" s="47"/>
      <c r="AT1363" s="15" t="s">
        <v>135</v>
      </c>
      <c r="AU1363" s="15" t="s">
        <v>74</v>
      </c>
    </row>
    <row r="1364" spans="2:65" s="1" customFormat="1" ht="24.2" customHeight="1">
      <c r="B1364" s="121"/>
      <c r="C1364" s="122" t="s">
        <v>2638</v>
      </c>
      <c r="D1364" s="122" t="s">
        <v>126</v>
      </c>
      <c r="E1364" s="123" t="s">
        <v>2639</v>
      </c>
      <c r="F1364" s="124" t="s">
        <v>2640</v>
      </c>
      <c r="G1364" s="125" t="s">
        <v>129</v>
      </c>
      <c r="H1364" s="126">
        <v>10</v>
      </c>
      <c r="I1364" s="127">
        <v>2460</v>
      </c>
      <c r="J1364" s="127">
        <f>ROUND(I1364*H1364,2)</f>
        <v>24600</v>
      </c>
      <c r="K1364" s="124" t="s">
        <v>130</v>
      </c>
      <c r="L1364" s="27"/>
      <c r="M1364" s="128" t="s">
        <v>3</v>
      </c>
      <c r="N1364" s="129" t="s">
        <v>36</v>
      </c>
      <c r="O1364" s="130">
        <v>1.375</v>
      </c>
      <c r="P1364" s="130">
        <f>O1364*H1364</f>
        <v>13.75</v>
      </c>
      <c r="Q1364" s="130">
        <v>4.0289999999999999E-2</v>
      </c>
      <c r="R1364" s="130">
        <f>Q1364*H1364</f>
        <v>0.40289999999999998</v>
      </c>
      <c r="S1364" s="130">
        <v>0</v>
      </c>
      <c r="T1364" s="131">
        <f>S1364*H1364</f>
        <v>0</v>
      </c>
      <c r="AR1364" s="132" t="s">
        <v>131</v>
      </c>
      <c r="AT1364" s="132" t="s">
        <v>126</v>
      </c>
      <c r="AU1364" s="132" t="s">
        <v>74</v>
      </c>
      <c r="AY1364" s="15" t="s">
        <v>124</v>
      </c>
      <c r="BE1364" s="133">
        <f>IF(N1364="základní",J1364,0)</f>
        <v>24600</v>
      </c>
      <c r="BF1364" s="133">
        <f>IF(N1364="snížená",J1364,0)</f>
        <v>0</v>
      </c>
      <c r="BG1364" s="133">
        <f>IF(N1364="zákl. přenesená",J1364,0)</f>
        <v>0</v>
      </c>
      <c r="BH1364" s="133">
        <f>IF(N1364="sníž. přenesená",J1364,0)</f>
        <v>0</v>
      </c>
      <c r="BI1364" s="133">
        <f>IF(N1364="nulová",J1364,0)</f>
        <v>0</v>
      </c>
      <c r="BJ1364" s="15" t="s">
        <v>72</v>
      </c>
      <c r="BK1364" s="133">
        <f>ROUND(I1364*H1364,2)</f>
        <v>24600</v>
      </c>
      <c r="BL1364" s="15" t="s">
        <v>131</v>
      </c>
      <c r="BM1364" s="132" t="s">
        <v>2641</v>
      </c>
    </row>
    <row r="1365" spans="2:65" s="1" customFormat="1" ht="19.5">
      <c r="B1365" s="27"/>
      <c r="D1365" s="134" t="s">
        <v>133</v>
      </c>
      <c r="F1365" s="135" t="s">
        <v>2642</v>
      </c>
      <c r="L1365" s="27"/>
      <c r="M1365" s="136"/>
      <c r="T1365" s="47"/>
      <c r="AT1365" s="15" t="s">
        <v>133</v>
      </c>
      <c r="AU1365" s="15" t="s">
        <v>74</v>
      </c>
    </row>
    <row r="1366" spans="2:65" s="1" customFormat="1">
      <c r="B1366" s="27"/>
      <c r="D1366" s="137" t="s">
        <v>135</v>
      </c>
      <c r="F1366" s="138" t="s">
        <v>2643</v>
      </c>
      <c r="L1366" s="27"/>
      <c r="M1366" s="136"/>
      <c r="T1366" s="47"/>
      <c r="AT1366" s="15" t="s">
        <v>135</v>
      </c>
      <c r="AU1366" s="15" t="s">
        <v>74</v>
      </c>
    </row>
    <row r="1367" spans="2:65" s="1" customFormat="1" ht="24.2" customHeight="1">
      <c r="B1367" s="121"/>
      <c r="C1367" s="122" t="s">
        <v>2644</v>
      </c>
      <c r="D1367" s="122" t="s">
        <v>126</v>
      </c>
      <c r="E1367" s="123" t="s">
        <v>2645</v>
      </c>
      <c r="F1367" s="124" t="s">
        <v>2646</v>
      </c>
      <c r="G1367" s="125" t="s">
        <v>129</v>
      </c>
      <c r="H1367" s="126">
        <v>5</v>
      </c>
      <c r="I1367" s="127">
        <v>3670</v>
      </c>
      <c r="J1367" s="127">
        <f>ROUND(I1367*H1367,2)</f>
        <v>18350</v>
      </c>
      <c r="K1367" s="124" t="s">
        <v>130</v>
      </c>
      <c r="L1367" s="27"/>
      <c r="M1367" s="128" t="s">
        <v>3</v>
      </c>
      <c r="N1367" s="129" t="s">
        <v>36</v>
      </c>
      <c r="O1367" s="130">
        <v>1.98</v>
      </c>
      <c r="P1367" s="130">
        <f>O1367*H1367</f>
        <v>9.9</v>
      </c>
      <c r="Q1367" s="130">
        <v>6.0900000000000003E-2</v>
      </c>
      <c r="R1367" s="130">
        <f>Q1367*H1367</f>
        <v>0.30449999999999999</v>
      </c>
      <c r="S1367" s="130">
        <v>0</v>
      </c>
      <c r="T1367" s="131">
        <f>S1367*H1367</f>
        <v>0</v>
      </c>
      <c r="AR1367" s="132" t="s">
        <v>131</v>
      </c>
      <c r="AT1367" s="132" t="s">
        <v>126</v>
      </c>
      <c r="AU1367" s="132" t="s">
        <v>74</v>
      </c>
      <c r="AY1367" s="15" t="s">
        <v>124</v>
      </c>
      <c r="BE1367" s="133">
        <f>IF(N1367="základní",J1367,0)</f>
        <v>18350</v>
      </c>
      <c r="BF1367" s="133">
        <f>IF(N1367="snížená",J1367,0)</f>
        <v>0</v>
      </c>
      <c r="BG1367" s="133">
        <f>IF(N1367="zákl. přenesená",J1367,0)</f>
        <v>0</v>
      </c>
      <c r="BH1367" s="133">
        <f>IF(N1367="sníž. přenesená",J1367,0)</f>
        <v>0</v>
      </c>
      <c r="BI1367" s="133">
        <f>IF(N1367="nulová",J1367,0)</f>
        <v>0</v>
      </c>
      <c r="BJ1367" s="15" t="s">
        <v>72</v>
      </c>
      <c r="BK1367" s="133">
        <f>ROUND(I1367*H1367,2)</f>
        <v>18350</v>
      </c>
      <c r="BL1367" s="15" t="s">
        <v>131</v>
      </c>
      <c r="BM1367" s="132" t="s">
        <v>2647</v>
      </c>
    </row>
    <row r="1368" spans="2:65" s="1" customFormat="1" ht="19.5">
      <c r="B1368" s="27"/>
      <c r="D1368" s="134" t="s">
        <v>133</v>
      </c>
      <c r="F1368" s="135" t="s">
        <v>2648</v>
      </c>
      <c r="L1368" s="27"/>
      <c r="M1368" s="136"/>
      <c r="T1368" s="47"/>
      <c r="AT1368" s="15" t="s">
        <v>133</v>
      </c>
      <c r="AU1368" s="15" t="s">
        <v>74</v>
      </c>
    </row>
    <row r="1369" spans="2:65" s="1" customFormat="1">
      <c r="B1369" s="27"/>
      <c r="D1369" s="137" t="s">
        <v>135</v>
      </c>
      <c r="F1369" s="138" t="s">
        <v>2649</v>
      </c>
      <c r="L1369" s="27"/>
      <c r="M1369" s="136"/>
      <c r="T1369" s="47"/>
      <c r="AT1369" s="15" t="s">
        <v>135</v>
      </c>
      <c r="AU1369" s="15" t="s">
        <v>74</v>
      </c>
    </row>
    <row r="1370" spans="2:65" s="1" customFormat="1" ht="24.2" customHeight="1">
      <c r="B1370" s="121"/>
      <c r="C1370" s="122" t="s">
        <v>2650</v>
      </c>
      <c r="D1370" s="122" t="s">
        <v>126</v>
      </c>
      <c r="E1370" s="123" t="s">
        <v>2651</v>
      </c>
      <c r="F1370" s="124" t="s">
        <v>2652</v>
      </c>
      <c r="G1370" s="125" t="s">
        <v>129</v>
      </c>
      <c r="H1370" s="126">
        <v>5</v>
      </c>
      <c r="I1370" s="127">
        <v>5920</v>
      </c>
      <c r="J1370" s="127">
        <f>ROUND(I1370*H1370,2)</f>
        <v>29600</v>
      </c>
      <c r="K1370" s="124" t="s">
        <v>130</v>
      </c>
      <c r="L1370" s="27"/>
      <c r="M1370" s="128" t="s">
        <v>3</v>
      </c>
      <c r="N1370" s="129" t="s">
        <v>36</v>
      </c>
      <c r="O1370" s="130">
        <v>3.036</v>
      </c>
      <c r="P1370" s="130">
        <f>O1370*H1370</f>
        <v>15.18</v>
      </c>
      <c r="Q1370" s="130">
        <v>9.9750000000000005E-2</v>
      </c>
      <c r="R1370" s="130">
        <f>Q1370*H1370</f>
        <v>0.49875000000000003</v>
      </c>
      <c r="S1370" s="130">
        <v>0</v>
      </c>
      <c r="T1370" s="131">
        <f>S1370*H1370</f>
        <v>0</v>
      </c>
      <c r="AR1370" s="132" t="s">
        <v>131</v>
      </c>
      <c r="AT1370" s="132" t="s">
        <v>126</v>
      </c>
      <c r="AU1370" s="132" t="s">
        <v>74</v>
      </c>
      <c r="AY1370" s="15" t="s">
        <v>124</v>
      </c>
      <c r="BE1370" s="133">
        <f>IF(N1370="základní",J1370,0)</f>
        <v>29600</v>
      </c>
      <c r="BF1370" s="133">
        <f>IF(N1370="snížená",J1370,0)</f>
        <v>0</v>
      </c>
      <c r="BG1370" s="133">
        <f>IF(N1370="zákl. přenesená",J1370,0)</f>
        <v>0</v>
      </c>
      <c r="BH1370" s="133">
        <f>IF(N1370="sníž. přenesená",J1370,0)</f>
        <v>0</v>
      </c>
      <c r="BI1370" s="133">
        <f>IF(N1370="nulová",J1370,0)</f>
        <v>0</v>
      </c>
      <c r="BJ1370" s="15" t="s">
        <v>72</v>
      </c>
      <c r="BK1370" s="133">
        <f>ROUND(I1370*H1370,2)</f>
        <v>29600</v>
      </c>
      <c r="BL1370" s="15" t="s">
        <v>131</v>
      </c>
      <c r="BM1370" s="132" t="s">
        <v>2653</v>
      </c>
    </row>
    <row r="1371" spans="2:65" s="1" customFormat="1" ht="19.5">
      <c r="B1371" s="27"/>
      <c r="D1371" s="134" t="s">
        <v>133</v>
      </c>
      <c r="F1371" s="135" t="s">
        <v>2654</v>
      </c>
      <c r="L1371" s="27"/>
      <c r="M1371" s="136"/>
      <c r="T1371" s="47"/>
      <c r="AT1371" s="15" t="s">
        <v>133</v>
      </c>
      <c r="AU1371" s="15" t="s">
        <v>74</v>
      </c>
    </row>
    <row r="1372" spans="2:65" s="1" customFormat="1">
      <c r="B1372" s="27"/>
      <c r="D1372" s="137" t="s">
        <v>135</v>
      </c>
      <c r="F1372" s="138" t="s">
        <v>2655</v>
      </c>
      <c r="L1372" s="27"/>
      <c r="M1372" s="136"/>
      <c r="T1372" s="47"/>
      <c r="AT1372" s="15" t="s">
        <v>135</v>
      </c>
      <c r="AU1372" s="15" t="s">
        <v>74</v>
      </c>
    </row>
    <row r="1373" spans="2:65" s="1" customFormat="1" ht="24.2" customHeight="1">
      <c r="B1373" s="121"/>
      <c r="C1373" s="122" t="s">
        <v>2656</v>
      </c>
      <c r="D1373" s="122" t="s">
        <v>126</v>
      </c>
      <c r="E1373" s="123" t="s">
        <v>2657</v>
      </c>
      <c r="F1373" s="124" t="s">
        <v>2658</v>
      </c>
      <c r="G1373" s="125" t="s">
        <v>129</v>
      </c>
      <c r="H1373" s="126">
        <v>80</v>
      </c>
      <c r="I1373" s="127">
        <v>141</v>
      </c>
      <c r="J1373" s="127">
        <f>ROUND(I1373*H1373,2)</f>
        <v>11280</v>
      </c>
      <c r="K1373" s="124" t="s">
        <v>130</v>
      </c>
      <c r="L1373" s="27"/>
      <c r="M1373" s="128" t="s">
        <v>3</v>
      </c>
      <c r="N1373" s="129" t="s">
        <v>36</v>
      </c>
      <c r="O1373" s="130">
        <v>0.29799999999999999</v>
      </c>
      <c r="P1373" s="130">
        <f>O1373*H1373</f>
        <v>23.84</v>
      </c>
      <c r="Q1373" s="130">
        <v>0</v>
      </c>
      <c r="R1373" s="130">
        <f>Q1373*H1373</f>
        <v>0</v>
      </c>
      <c r="S1373" s="130">
        <v>0</v>
      </c>
      <c r="T1373" s="131">
        <f>S1373*H1373</f>
        <v>0</v>
      </c>
      <c r="AR1373" s="132" t="s">
        <v>131</v>
      </c>
      <c r="AT1373" s="132" t="s">
        <v>126</v>
      </c>
      <c r="AU1373" s="132" t="s">
        <v>74</v>
      </c>
      <c r="AY1373" s="15" t="s">
        <v>124</v>
      </c>
      <c r="BE1373" s="133">
        <f>IF(N1373="základní",J1373,0)</f>
        <v>11280</v>
      </c>
      <c r="BF1373" s="133">
        <f>IF(N1373="snížená",J1373,0)</f>
        <v>0</v>
      </c>
      <c r="BG1373" s="133">
        <f>IF(N1373="zákl. přenesená",J1373,0)</f>
        <v>0</v>
      </c>
      <c r="BH1373" s="133">
        <f>IF(N1373="sníž. přenesená",J1373,0)</f>
        <v>0</v>
      </c>
      <c r="BI1373" s="133">
        <f>IF(N1373="nulová",J1373,0)</f>
        <v>0</v>
      </c>
      <c r="BJ1373" s="15" t="s">
        <v>72</v>
      </c>
      <c r="BK1373" s="133">
        <f>ROUND(I1373*H1373,2)</f>
        <v>11280</v>
      </c>
      <c r="BL1373" s="15" t="s">
        <v>131</v>
      </c>
      <c r="BM1373" s="132" t="s">
        <v>2659</v>
      </c>
    </row>
    <row r="1374" spans="2:65" s="1" customFormat="1" ht="19.5">
      <c r="B1374" s="27"/>
      <c r="D1374" s="134" t="s">
        <v>133</v>
      </c>
      <c r="F1374" s="135" t="s">
        <v>2660</v>
      </c>
      <c r="L1374" s="27"/>
      <c r="M1374" s="136"/>
      <c r="T1374" s="47"/>
      <c r="AT1374" s="15" t="s">
        <v>133</v>
      </c>
      <c r="AU1374" s="15" t="s">
        <v>74</v>
      </c>
    </row>
    <row r="1375" spans="2:65" s="1" customFormat="1">
      <c r="B1375" s="27"/>
      <c r="D1375" s="137" t="s">
        <v>135</v>
      </c>
      <c r="F1375" s="138" t="s">
        <v>2661</v>
      </c>
      <c r="L1375" s="27"/>
      <c r="M1375" s="136"/>
      <c r="T1375" s="47"/>
      <c r="AT1375" s="15" t="s">
        <v>135</v>
      </c>
      <c r="AU1375" s="15" t="s">
        <v>74</v>
      </c>
    </row>
    <row r="1376" spans="2:65" s="1" customFormat="1" ht="21.75" customHeight="1">
      <c r="B1376" s="121"/>
      <c r="C1376" s="122" t="s">
        <v>2662</v>
      </c>
      <c r="D1376" s="122" t="s">
        <v>126</v>
      </c>
      <c r="E1376" s="123" t="s">
        <v>2663</v>
      </c>
      <c r="F1376" s="124" t="s">
        <v>2664</v>
      </c>
      <c r="G1376" s="125" t="s">
        <v>129</v>
      </c>
      <c r="H1376" s="126">
        <v>50</v>
      </c>
      <c r="I1376" s="127">
        <v>368</v>
      </c>
      <c r="J1376" s="127">
        <f>ROUND(I1376*H1376,2)</f>
        <v>18400</v>
      </c>
      <c r="K1376" s="124" t="s">
        <v>130</v>
      </c>
      <c r="L1376" s="27"/>
      <c r="M1376" s="128" t="s">
        <v>3</v>
      </c>
      <c r="N1376" s="129" t="s">
        <v>36</v>
      </c>
      <c r="O1376" s="130">
        <v>0.496</v>
      </c>
      <c r="P1376" s="130">
        <f>O1376*H1376</f>
        <v>24.8</v>
      </c>
      <c r="Q1376" s="130">
        <v>3.9699999999999996E-3</v>
      </c>
      <c r="R1376" s="130">
        <f>Q1376*H1376</f>
        <v>0.19849999999999998</v>
      </c>
      <c r="S1376" s="130">
        <v>0</v>
      </c>
      <c r="T1376" s="131">
        <f>S1376*H1376</f>
        <v>0</v>
      </c>
      <c r="AR1376" s="132" t="s">
        <v>131</v>
      </c>
      <c r="AT1376" s="132" t="s">
        <v>126</v>
      </c>
      <c r="AU1376" s="132" t="s">
        <v>74</v>
      </c>
      <c r="AY1376" s="15" t="s">
        <v>124</v>
      </c>
      <c r="BE1376" s="133">
        <f>IF(N1376="základní",J1376,0)</f>
        <v>18400</v>
      </c>
      <c r="BF1376" s="133">
        <f>IF(N1376="snížená",J1376,0)</f>
        <v>0</v>
      </c>
      <c r="BG1376" s="133">
        <f>IF(N1376="zákl. přenesená",J1376,0)</f>
        <v>0</v>
      </c>
      <c r="BH1376" s="133">
        <f>IF(N1376="sníž. přenesená",J1376,0)</f>
        <v>0</v>
      </c>
      <c r="BI1376" s="133">
        <f>IF(N1376="nulová",J1376,0)</f>
        <v>0</v>
      </c>
      <c r="BJ1376" s="15" t="s">
        <v>72</v>
      </c>
      <c r="BK1376" s="133">
        <f>ROUND(I1376*H1376,2)</f>
        <v>18400</v>
      </c>
      <c r="BL1376" s="15" t="s">
        <v>131</v>
      </c>
      <c r="BM1376" s="132" t="s">
        <v>2665</v>
      </c>
    </row>
    <row r="1377" spans="2:65" s="1" customFormat="1" ht="19.5">
      <c r="B1377" s="27"/>
      <c r="D1377" s="134" t="s">
        <v>133</v>
      </c>
      <c r="F1377" s="135" t="s">
        <v>2666</v>
      </c>
      <c r="L1377" s="27"/>
      <c r="M1377" s="136"/>
      <c r="T1377" s="47"/>
      <c r="AT1377" s="15" t="s">
        <v>133</v>
      </c>
      <c r="AU1377" s="15" t="s">
        <v>74</v>
      </c>
    </row>
    <row r="1378" spans="2:65" s="1" customFormat="1">
      <c r="B1378" s="27"/>
      <c r="D1378" s="137" t="s">
        <v>135</v>
      </c>
      <c r="F1378" s="138" t="s">
        <v>2667</v>
      </c>
      <c r="L1378" s="27"/>
      <c r="M1378" s="136"/>
      <c r="T1378" s="47"/>
      <c r="AT1378" s="15" t="s">
        <v>135</v>
      </c>
      <c r="AU1378" s="15" t="s">
        <v>74</v>
      </c>
    </row>
    <row r="1379" spans="2:65" s="1" customFormat="1" ht="24.2" customHeight="1">
      <c r="B1379" s="121"/>
      <c r="C1379" s="122" t="s">
        <v>2668</v>
      </c>
      <c r="D1379" s="122" t="s">
        <v>126</v>
      </c>
      <c r="E1379" s="123" t="s">
        <v>2669</v>
      </c>
      <c r="F1379" s="124" t="s">
        <v>2670</v>
      </c>
      <c r="G1379" s="125" t="s">
        <v>129</v>
      </c>
      <c r="H1379" s="126">
        <v>100</v>
      </c>
      <c r="I1379" s="127">
        <v>423</v>
      </c>
      <c r="J1379" s="127">
        <f>ROUND(I1379*H1379,2)</f>
        <v>42300</v>
      </c>
      <c r="K1379" s="124" t="s">
        <v>130</v>
      </c>
      <c r="L1379" s="27"/>
      <c r="M1379" s="128" t="s">
        <v>3</v>
      </c>
      <c r="N1379" s="129" t="s">
        <v>36</v>
      </c>
      <c r="O1379" s="130">
        <v>0.59499999999999997</v>
      </c>
      <c r="P1379" s="130">
        <f>O1379*H1379</f>
        <v>59.5</v>
      </c>
      <c r="Q1379" s="130">
        <v>4.2700000000000004E-3</v>
      </c>
      <c r="R1379" s="130">
        <f>Q1379*H1379</f>
        <v>0.42700000000000005</v>
      </c>
      <c r="S1379" s="130">
        <v>0</v>
      </c>
      <c r="T1379" s="131">
        <f>S1379*H1379</f>
        <v>0</v>
      </c>
      <c r="AR1379" s="132" t="s">
        <v>131</v>
      </c>
      <c r="AT1379" s="132" t="s">
        <v>126</v>
      </c>
      <c r="AU1379" s="132" t="s">
        <v>74</v>
      </c>
      <c r="AY1379" s="15" t="s">
        <v>124</v>
      </c>
      <c r="BE1379" s="133">
        <f>IF(N1379="základní",J1379,0)</f>
        <v>42300</v>
      </c>
      <c r="BF1379" s="133">
        <f>IF(N1379="snížená",J1379,0)</f>
        <v>0</v>
      </c>
      <c r="BG1379" s="133">
        <f>IF(N1379="zákl. přenesená",J1379,0)</f>
        <v>0</v>
      </c>
      <c r="BH1379" s="133">
        <f>IF(N1379="sníž. přenesená",J1379,0)</f>
        <v>0</v>
      </c>
      <c r="BI1379" s="133">
        <f>IF(N1379="nulová",J1379,0)</f>
        <v>0</v>
      </c>
      <c r="BJ1379" s="15" t="s">
        <v>72</v>
      </c>
      <c r="BK1379" s="133">
        <f>ROUND(I1379*H1379,2)</f>
        <v>42300</v>
      </c>
      <c r="BL1379" s="15" t="s">
        <v>131</v>
      </c>
      <c r="BM1379" s="132" t="s">
        <v>2671</v>
      </c>
    </row>
    <row r="1380" spans="2:65" s="1" customFormat="1" ht="19.5">
      <c r="B1380" s="27"/>
      <c r="D1380" s="134" t="s">
        <v>133</v>
      </c>
      <c r="F1380" s="135" t="s">
        <v>2672</v>
      </c>
      <c r="L1380" s="27"/>
      <c r="M1380" s="136"/>
      <c r="T1380" s="47"/>
      <c r="AT1380" s="15" t="s">
        <v>133</v>
      </c>
      <c r="AU1380" s="15" t="s">
        <v>74</v>
      </c>
    </row>
    <row r="1381" spans="2:65" s="1" customFormat="1">
      <c r="B1381" s="27"/>
      <c r="D1381" s="137" t="s">
        <v>135</v>
      </c>
      <c r="F1381" s="138" t="s">
        <v>2673</v>
      </c>
      <c r="L1381" s="27"/>
      <c r="M1381" s="136"/>
      <c r="T1381" s="47"/>
      <c r="AT1381" s="15" t="s">
        <v>135</v>
      </c>
      <c r="AU1381" s="15" t="s">
        <v>74</v>
      </c>
    </row>
    <row r="1382" spans="2:65" s="1" customFormat="1" ht="24.2" customHeight="1">
      <c r="B1382" s="121"/>
      <c r="C1382" s="122" t="s">
        <v>2674</v>
      </c>
      <c r="D1382" s="122" t="s">
        <v>126</v>
      </c>
      <c r="E1382" s="123" t="s">
        <v>2675</v>
      </c>
      <c r="F1382" s="124" t="s">
        <v>2676</v>
      </c>
      <c r="G1382" s="125" t="s">
        <v>129</v>
      </c>
      <c r="H1382" s="126">
        <v>50</v>
      </c>
      <c r="I1382" s="127">
        <v>23.6</v>
      </c>
      <c r="J1382" s="127">
        <f>ROUND(I1382*H1382,2)</f>
        <v>1180</v>
      </c>
      <c r="K1382" s="124" t="s">
        <v>130</v>
      </c>
      <c r="L1382" s="27"/>
      <c r="M1382" s="128" t="s">
        <v>3</v>
      </c>
      <c r="N1382" s="129" t="s">
        <v>36</v>
      </c>
      <c r="O1382" s="130">
        <v>0.05</v>
      </c>
      <c r="P1382" s="130">
        <f>O1382*H1382</f>
        <v>2.5</v>
      </c>
      <c r="Q1382" s="130">
        <v>0</v>
      </c>
      <c r="R1382" s="130">
        <f>Q1382*H1382</f>
        <v>0</v>
      </c>
      <c r="S1382" s="130">
        <v>0</v>
      </c>
      <c r="T1382" s="131">
        <f>S1382*H1382</f>
        <v>0</v>
      </c>
      <c r="AR1382" s="132" t="s">
        <v>131</v>
      </c>
      <c r="AT1382" s="132" t="s">
        <v>126</v>
      </c>
      <c r="AU1382" s="132" t="s">
        <v>74</v>
      </c>
      <c r="AY1382" s="15" t="s">
        <v>124</v>
      </c>
      <c r="BE1382" s="133">
        <f>IF(N1382="základní",J1382,0)</f>
        <v>1180</v>
      </c>
      <c r="BF1382" s="133">
        <f>IF(N1382="snížená",J1382,0)</f>
        <v>0</v>
      </c>
      <c r="BG1382" s="133">
        <f>IF(N1382="zákl. přenesená",J1382,0)</f>
        <v>0</v>
      </c>
      <c r="BH1382" s="133">
        <f>IF(N1382="sníž. přenesená",J1382,0)</f>
        <v>0</v>
      </c>
      <c r="BI1382" s="133">
        <f>IF(N1382="nulová",J1382,0)</f>
        <v>0</v>
      </c>
      <c r="BJ1382" s="15" t="s">
        <v>72</v>
      </c>
      <c r="BK1382" s="133">
        <f>ROUND(I1382*H1382,2)</f>
        <v>1180</v>
      </c>
      <c r="BL1382" s="15" t="s">
        <v>131</v>
      </c>
      <c r="BM1382" s="132" t="s">
        <v>2677</v>
      </c>
    </row>
    <row r="1383" spans="2:65" s="1" customFormat="1" ht="19.5">
      <c r="B1383" s="27"/>
      <c r="D1383" s="134" t="s">
        <v>133</v>
      </c>
      <c r="F1383" s="135" t="s">
        <v>2678</v>
      </c>
      <c r="L1383" s="27"/>
      <c r="M1383" s="136"/>
      <c r="T1383" s="47"/>
      <c r="AT1383" s="15" t="s">
        <v>133</v>
      </c>
      <c r="AU1383" s="15" t="s">
        <v>74</v>
      </c>
    </row>
    <row r="1384" spans="2:65" s="1" customFormat="1">
      <c r="B1384" s="27"/>
      <c r="D1384" s="137" t="s">
        <v>135</v>
      </c>
      <c r="F1384" s="138" t="s">
        <v>2679</v>
      </c>
      <c r="L1384" s="27"/>
      <c r="M1384" s="136"/>
      <c r="T1384" s="47"/>
      <c r="AT1384" s="15" t="s">
        <v>135</v>
      </c>
      <c r="AU1384" s="15" t="s">
        <v>74</v>
      </c>
    </row>
    <row r="1385" spans="2:65" s="1" customFormat="1" ht="24.2" customHeight="1">
      <c r="B1385" s="121"/>
      <c r="C1385" s="122" t="s">
        <v>2680</v>
      </c>
      <c r="D1385" s="122" t="s">
        <v>126</v>
      </c>
      <c r="E1385" s="123" t="s">
        <v>2681</v>
      </c>
      <c r="F1385" s="124" t="s">
        <v>2682</v>
      </c>
      <c r="G1385" s="125" t="s">
        <v>129</v>
      </c>
      <c r="H1385" s="126">
        <v>20</v>
      </c>
      <c r="I1385" s="127">
        <v>327</v>
      </c>
      <c r="J1385" s="127">
        <f>ROUND(I1385*H1385,2)</f>
        <v>6540</v>
      </c>
      <c r="K1385" s="124" t="s">
        <v>130</v>
      </c>
      <c r="L1385" s="27"/>
      <c r="M1385" s="128" t="s">
        <v>3</v>
      </c>
      <c r="N1385" s="129" t="s">
        <v>36</v>
      </c>
      <c r="O1385" s="130">
        <v>0.36099999999999999</v>
      </c>
      <c r="P1385" s="130">
        <f>O1385*H1385</f>
        <v>7.22</v>
      </c>
      <c r="Q1385" s="130">
        <v>1.5299999999999999E-3</v>
      </c>
      <c r="R1385" s="130">
        <f>Q1385*H1385</f>
        <v>3.0599999999999999E-2</v>
      </c>
      <c r="S1385" s="130">
        <v>0</v>
      </c>
      <c r="T1385" s="131">
        <f>S1385*H1385</f>
        <v>0</v>
      </c>
      <c r="AR1385" s="132" t="s">
        <v>131</v>
      </c>
      <c r="AT1385" s="132" t="s">
        <v>126</v>
      </c>
      <c r="AU1385" s="132" t="s">
        <v>74</v>
      </c>
      <c r="AY1385" s="15" t="s">
        <v>124</v>
      </c>
      <c r="BE1385" s="133">
        <f>IF(N1385="základní",J1385,0)</f>
        <v>6540</v>
      </c>
      <c r="BF1385" s="133">
        <f>IF(N1385="snížená",J1385,0)</f>
        <v>0</v>
      </c>
      <c r="BG1385" s="133">
        <f>IF(N1385="zákl. přenesená",J1385,0)</f>
        <v>0</v>
      </c>
      <c r="BH1385" s="133">
        <f>IF(N1385="sníž. přenesená",J1385,0)</f>
        <v>0</v>
      </c>
      <c r="BI1385" s="133">
        <f>IF(N1385="nulová",J1385,0)</f>
        <v>0</v>
      </c>
      <c r="BJ1385" s="15" t="s">
        <v>72</v>
      </c>
      <c r="BK1385" s="133">
        <f>ROUND(I1385*H1385,2)</f>
        <v>6540</v>
      </c>
      <c r="BL1385" s="15" t="s">
        <v>131</v>
      </c>
      <c r="BM1385" s="132" t="s">
        <v>2683</v>
      </c>
    </row>
    <row r="1386" spans="2:65" s="1" customFormat="1" ht="19.5">
      <c r="B1386" s="27"/>
      <c r="D1386" s="134" t="s">
        <v>133</v>
      </c>
      <c r="F1386" s="135" t="s">
        <v>2684</v>
      </c>
      <c r="L1386" s="27"/>
      <c r="M1386" s="136"/>
      <c r="T1386" s="47"/>
      <c r="AT1386" s="15" t="s">
        <v>133</v>
      </c>
      <c r="AU1386" s="15" t="s">
        <v>74</v>
      </c>
    </row>
    <row r="1387" spans="2:65" s="1" customFormat="1">
      <c r="B1387" s="27"/>
      <c r="D1387" s="137" t="s">
        <v>135</v>
      </c>
      <c r="F1387" s="138" t="s">
        <v>2685</v>
      </c>
      <c r="L1387" s="27"/>
      <c r="M1387" s="136"/>
      <c r="T1387" s="47"/>
      <c r="AT1387" s="15" t="s">
        <v>135</v>
      </c>
      <c r="AU1387" s="15" t="s">
        <v>74</v>
      </c>
    </row>
    <row r="1388" spans="2:65" s="1" customFormat="1" ht="24.2" customHeight="1">
      <c r="B1388" s="121"/>
      <c r="C1388" s="122" t="s">
        <v>2686</v>
      </c>
      <c r="D1388" s="122" t="s">
        <v>126</v>
      </c>
      <c r="E1388" s="123" t="s">
        <v>2687</v>
      </c>
      <c r="F1388" s="124" t="s">
        <v>2688</v>
      </c>
      <c r="G1388" s="125" t="s">
        <v>129</v>
      </c>
      <c r="H1388" s="126">
        <v>20</v>
      </c>
      <c r="I1388" s="127">
        <v>19.2</v>
      </c>
      <c r="J1388" s="127">
        <f>ROUND(I1388*H1388,2)</f>
        <v>384</v>
      </c>
      <c r="K1388" s="124" t="s">
        <v>130</v>
      </c>
      <c r="L1388" s="27"/>
      <c r="M1388" s="128" t="s">
        <v>3</v>
      </c>
      <c r="N1388" s="129" t="s">
        <v>36</v>
      </c>
      <c r="O1388" s="130">
        <v>4.2999999999999997E-2</v>
      </c>
      <c r="P1388" s="130">
        <f>O1388*H1388</f>
        <v>0.85999999999999988</v>
      </c>
      <c r="Q1388" s="130">
        <v>0</v>
      </c>
      <c r="R1388" s="130">
        <f>Q1388*H1388</f>
        <v>0</v>
      </c>
      <c r="S1388" s="130">
        <v>0</v>
      </c>
      <c r="T1388" s="131">
        <f>S1388*H1388</f>
        <v>0</v>
      </c>
      <c r="AR1388" s="132" t="s">
        <v>131</v>
      </c>
      <c r="AT1388" s="132" t="s">
        <v>126</v>
      </c>
      <c r="AU1388" s="132" t="s">
        <v>74</v>
      </c>
      <c r="AY1388" s="15" t="s">
        <v>124</v>
      </c>
      <c r="BE1388" s="133">
        <f>IF(N1388="základní",J1388,0)</f>
        <v>384</v>
      </c>
      <c r="BF1388" s="133">
        <f>IF(N1388="snížená",J1388,0)</f>
        <v>0</v>
      </c>
      <c r="BG1388" s="133">
        <f>IF(N1388="zákl. přenesená",J1388,0)</f>
        <v>0</v>
      </c>
      <c r="BH1388" s="133">
        <f>IF(N1388="sníž. přenesená",J1388,0)</f>
        <v>0</v>
      </c>
      <c r="BI1388" s="133">
        <f>IF(N1388="nulová",J1388,0)</f>
        <v>0</v>
      </c>
      <c r="BJ1388" s="15" t="s">
        <v>72</v>
      </c>
      <c r="BK1388" s="133">
        <f>ROUND(I1388*H1388,2)</f>
        <v>384</v>
      </c>
      <c r="BL1388" s="15" t="s">
        <v>131</v>
      </c>
      <c r="BM1388" s="132" t="s">
        <v>2689</v>
      </c>
    </row>
    <row r="1389" spans="2:65" s="1" customFormat="1" ht="19.5">
      <c r="B1389" s="27"/>
      <c r="D1389" s="134" t="s">
        <v>133</v>
      </c>
      <c r="F1389" s="135" t="s">
        <v>2690</v>
      </c>
      <c r="L1389" s="27"/>
      <c r="M1389" s="136"/>
      <c r="T1389" s="47"/>
      <c r="AT1389" s="15" t="s">
        <v>133</v>
      </c>
      <c r="AU1389" s="15" t="s">
        <v>74</v>
      </c>
    </row>
    <row r="1390" spans="2:65" s="1" customFormat="1">
      <c r="B1390" s="27"/>
      <c r="D1390" s="137" t="s">
        <v>135</v>
      </c>
      <c r="F1390" s="138" t="s">
        <v>2691</v>
      </c>
      <c r="L1390" s="27"/>
      <c r="M1390" s="136"/>
      <c r="T1390" s="47"/>
      <c r="AT1390" s="15" t="s">
        <v>135</v>
      </c>
      <c r="AU1390" s="15" t="s">
        <v>74</v>
      </c>
    </row>
    <row r="1391" spans="2:65" s="1" customFormat="1" ht="24.2" customHeight="1">
      <c r="B1391" s="121"/>
      <c r="C1391" s="122" t="s">
        <v>2692</v>
      </c>
      <c r="D1391" s="122" t="s">
        <v>126</v>
      </c>
      <c r="E1391" s="123" t="s">
        <v>2693</v>
      </c>
      <c r="F1391" s="124" t="s">
        <v>2694</v>
      </c>
      <c r="G1391" s="125" t="s">
        <v>129</v>
      </c>
      <c r="H1391" s="126">
        <v>20</v>
      </c>
      <c r="I1391" s="127">
        <v>457</v>
      </c>
      <c r="J1391" s="127">
        <f>ROUND(I1391*H1391,2)</f>
        <v>9140</v>
      </c>
      <c r="K1391" s="124" t="s">
        <v>130</v>
      </c>
      <c r="L1391" s="27"/>
      <c r="M1391" s="128" t="s">
        <v>3</v>
      </c>
      <c r="N1391" s="129" t="s">
        <v>36</v>
      </c>
      <c r="O1391" s="130">
        <v>0.51</v>
      </c>
      <c r="P1391" s="130">
        <f>O1391*H1391</f>
        <v>10.199999999999999</v>
      </c>
      <c r="Q1391" s="130">
        <v>2.0999999999999999E-3</v>
      </c>
      <c r="R1391" s="130">
        <f>Q1391*H1391</f>
        <v>4.1999999999999996E-2</v>
      </c>
      <c r="S1391" s="130">
        <v>0</v>
      </c>
      <c r="T1391" s="131">
        <f>S1391*H1391</f>
        <v>0</v>
      </c>
      <c r="AR1391" s="132" t="s">
        <v>131</v>
      </c>
      <c r="AT1391" s="132" t="s">
        <v>126</v>
      </c>
      <c r="AU1391" s="132" t="s">
        <v>74</v>
      </c>
      <c r="AY1391" s="15" t="s">
        <v>124</v>
      </c>
      <c r="BE1391" s="133">
        <f>IF(N1391="základní",J1391,0)</f>
        <v>9140</v>
      </c>
      <c r="BF1391" s="133">
        <f>IF(N1391="snížená",J1391,0)</f>
        <v>0</v>
      </c>
      <c r="BG1391" s="133">
        <f>IF(N1391="zákl. přenesená",J1391,0)</f>
        <v>0</v>
      </c>
      <c r="BH1391" s="133">
        <f>IF(N1391="sníž. přenesená",J1391,0)</f>
        <v>0</v>
      </c>
      <c r="BI1391" s="133">
        <f>IF(N1391="nulová",J1391,0)</f>
        <v>0</v>
      </c>
      <c r="BJ1391" s="15" t="s">
        <v>72</v>
      </c>
      <c r="BK1391" s="133">
        <f>ROUND(I1391*H1391,2)</f>
        <v>9140</v>
      </c>
      <c r="BL1391" s="15" t="s">
        <v>131</v>
      </c>
      <c r="BM1391" s="132" t="s">
        <v>2695</v>
      </c>
    </row>
    <row r="1392" spans="2:65" s="1" customFormat="1" ht="19.5">
      <c r="B1392" s="27"/>
      <c r="D1392" s="134" t="s">
        <v>133</v>
      </c>
      <c r="F1392" s="135" t="s">
        <v>2696</v>
      </c>
      <c r="L1392" s="27"/>
      <c r="M1392" s="136"/>
      <c r="T1392" s="47"/>
      <c r="AT1392" s="15" t="s">
        <v>133</v>
      </c>
      <c r="AU1392" s="15" t="s">
        <v>74</v>
      </c>
    </row>
    <row r="1393" spans="2:65" s="1" customFormat="1">
      <c r="B1393" s="27"/>
      <c r="D1393" s="137" t="s">
        <v>135</v>
      </c>
      <c r="F1393" s="138" t="s">
        <v>2697</v>
      </c>
      <c r="L1393" s="27"/>
      <c r="M1393" s="136"/>
      <c r="T1393" s="47"/>
      <c r="AT1393" s="15" t="s">
        <v>135</v>
      </c>
      <c r="AU1393" s="15" t="s">
        <v>74</v>
      </c>
    </row>
    <row r="1394" spans="2:65" s="1" customFormat="1" ht="24.2" customHeight="1">
      <c r="B1394" s="121"/>
      <c r="C1394" s="122" t="s">
        <v>2698</v>
      </c>
      <c r="D1394" s="122" t="s">
        <v>126</v>
      </c>
      <c r="E1394" s="123" t="s">
        <v>2699</v>
      </c>
      <c r="F1394" s="124" t="s">
        <v>2700</v>
      </c>
      <c r="G1394" s="125" t="s">
        <v>129</v>
      </c>
      <c r="H1394" s="126">
        <v>20</v>
      </c>
      <c r="I1394" s="127">
        <v>31.2</v>
      </c>
      <c r="J1394" s="127">
        <f>ROUND(I1394*H1394,2)</f>
        <v>624</v>
      </c>
      <c r="K1394" s="124" t="s">
        <v>130</v>
      </c>
      <c r="L1394" s="27"/>
      <c r="M1394" s="128" t="s">
        <v>3</v>
      </c>
      <c r="N1394" s="129" t="s">
        <v>36</v>
      </c>
      <c r="O1394" s="130">
        <v>7.1999999999999995E-2</v>
      </c>
      <c r="P1394" s="130">
        <f>O1394*H1394</f>
        <v>1.44</v>
      </c>
      <c r="Q1394" s="130">
        <v>0</v>
      </c>
      <c r="R1394" s="130">
        <f>Q1394*H1394</f>
        <v>0</v>
      </c>
      <c r="S1394" s="130">
        <v>0</v>
      </c>
      <c r="T1394" s="131">
        <f>S1394*H1394</f>
        <v>0</v>
      </c>
      <c r="AR1394" s="132" t="s">
        <v>131</v>
      </c>
      <c r="AT1394" s="132" t="s">
        <v>126</v>
      </c>
      <c r="AU1394" s="132" t="s">
        <v>74</v>
      </c>
      <c r="AY1394" s="15" t="s">
        <v>124</v>
      </c>
      <c r="BE1394" s="133">
        <f>IF(N1394="základní",J1394,0)</f>
        <v>624</v>
      </c>
      <c r="BF1394" s="133">
        <f>IF(N1394="snížená",J1394,0)</f>
        <v>0</v>
      </c>
      <c r="BG1394" s="133">
        <f>IF(N1394="zákl. přenesená",J1394,0)</f>
        <v>0</v>
      </c>
      <c r="BH1394" s="133">
        <f>IF(N1394="sníž. přenesená",J1394,0)</f>
        <v>0</v>
      </c>
      <c r="BI1394" s="133">
        <f>IF(N1394="nulová",J1394,0)</f>
        <v>0</v>
      </c>
      <c r="BJ1394" s="15" t="s">
        <v>72</v>
      </c>
      <c r="BK1394" s="133">
        <f>ROUND(I1394*H1394,2)</f>
        <v>624</v>
      </c>
      <c r="BL1394" s="15" t="s">
        <v>131</v>
      </c>
      <c r="BM1394" s="132" t="s">
        <v>2701</v>
      </c>
    </row>
    <row r="1395" spans="2:65" s="1" customFormat="1" ht="19.5">
      <c r="B1395" s="27"/>
      <c r="D1395" s="134" t="s">
        <v>133</v>
      </c>
      <c r="F1395" s="135" t="s">
        <v>2702</v>
      </c>
      <c r="L1395" s="27"/>
      <c r="M1395" s="136"/>
      <c r="T1395" s="47"/>
      <c r="AT1395" s="15" t="s">
        <v>133</v>
      </c>
      <c r="AU1395" s="15" t="s">
        <v>74</v>
      </c>
    </row>
    <row r="1396" spans="2:65" s="1" customFormat="1">
      <c r="B1396" s="27"/>
      <c r="D1396" s="137" t="s">
        <v>135</v>
      </c>
      <c r="F1396" s="138" t="s">
        <v>2703</v>
      </c>
      <c r="L1396" s="27"/>
      <c r="M1396" s="136"/>
      <c r="T1396" s="47"/>
      <c r="AT1396" s="15" t="s">
        <v>135</v>
      </c>
      <c r="AU1396" s="15" t="s">
        <v>74</v>
      </c>
    </row>
    <row r="1397" spans="2:65" s="1" customFormat="1" ht="24.2" customHeight="1">
      <c r="B1397" s="121"/>
      <c r="C1397" s="122" t="s">
        <v>2704</v>
      </c>
      <c r="D1397" s="122" t="s">
        <v>126</v>
      </c>
      <c r="E1397" s="123" t="s">
        <v>2705</v>
      </c>
      <c r="F1397" s="124" t="s">
        <v>2706</v>
      </c>
      <c r="G1397" s="125" t="s">
        <v>129</v>
      </c>
      <c r="H1397" s="126">
        <v>100</v>
      </c>
      <c r="I1397" s="127">
        <v>695</v>
      </c>
      <c r="J1397" s="127">
        <f>ROUND(I1397*H1397,2)</f>
        <v>69500</v>
      </c>
      <c r="K1397" s="124" t="s">
        <v>130</v>
      </c>
      <c r="L1397" s="27"/>
      <c r="M1397" s="128" t="s">
        <v>3</v>
      </c>
      <c r="N1397" s="129" t="s">
        <v>36</v>
      </c>
      <c r="O1397" s="130">
        <v>0.54800000000000004</v>
      </c>
      <c r="P1397" s="130">
        <f>O1397*H1397</f>
        <v>54.800000000000004</v>
      </c>
      <c r="Q1397" s="130">
        <v>1.09E-3</v>
      </c>
      <c r="R1397" s="130">
        <f>Q1397*H1397</f>
        <v>0.109</v>
      </c>
      <c r="S1397" s="130">
        <v>0</v>
      </c>
      <c r="T1397" s="131">
        <f>S1397*H1397</f>
        <v>0</v>
      </c>
      <c r="AR1397" s="132" t="s">
        <v>131</v>
      </c>
      <c r="AT1397" s="132" t="s">
        <v>126</v>
      </c>
      <c r="AU1397" s="132" t="s">
        <v>74</v>
      </c>
      <c r="AY1397" s="15" t="s">
        <v>124</v>
      </c>
      <c r="BE1397" s="133">
        <f>IF(N1397="základní",J1397,0)</f>
        <v>69500</v>
      </c>
      <c r="BF1397" s="133">
        <f>IF(N1397="snížená",J1397,0)</f>
        <v>0</v>
      </c>
      <c r="BG1397" s="133">
        <f>IF(N1397="zákl. přenesená",J1397,0)</f>
        <v>0</v>
      </c>
      <c r="BH1397" s="133">
        <f>IF(N1397="sníž. přenesená",J1397,0)</f>
        <v>0</v>
      </c>
      <c r="BI1397" s="133">
        <f>IF(N1397="nulová",J1397,0)</f>
        <v>0</v>
      </c>
      <c r="BJ1397" s="15" t="s">
        <v>72</v>
      </c>
      <c r="BK1397" s="133">
        <f>ROUND(I1397*H1397,2)</f>
        <v>69500</v>
      </c>
      <c r="BL1397" s="15" t="s">
        <v>131</v>
      </c>
      <c r="BM1397" s="132" t="s">
        <v>2707</v>
      </c>
    </row>
    <row r="1398" spans="2:65" s="1" customFormat="1" ht="19.5">
      <c r="B1398" s="27"/>
      <c r="D1398" s="134" t="s">
        <v>133</v>
      </c>
      <c r="F1398" s="135" t="s">
        <v>2708</v>
      </c>
      <c r="L1398" s="27"/>
      <c r="M1398" s="136"/>
      <c r="T1398" s="47"/>
      <c r="AT1398" s="15" t="s">
        <v>133</v>
      </c>
      <c r="AU1398" s="15" t="s">
        <v>74</v>
      </c>
    </row>
    <row r="1399" spans="2:65" s="1" customFormat="1">
      <c r="B1399" s="27"/>
      <c r="D1399" s="137" t="s">
        <v>135</v>
      </c>
      <c r="F1399" s="138" t="s">
        <v>2709</v>
      </c>
      <c r="L1399" s="27"/>
      <c r="M1399" s="136"/>
      <c r="T1399" s="47"/>
      <c r="AT1399" s="15" t="s">
        <v>135</v>
      </c>
      <c r="AU1399" s="15" t="s">
        <v>74</v>
      </c>
    </row>
    <row r="1400" spans="2:65" s="1" customFormat="1" ht="37.9" customHeight="1">
      <c r="B1400" s="121"/>
      <c r="C1400" s="122" t="s">
        <v>2710</v>
      </c>
      <c r="D1400" s="122" t="s">
        <v>126</v>
      </c>
      <c r="E1400" s="123" t="s">
        <v>2711</v>
      </c>
      <c r="F1400" s="124" t="s">
        <v>2712</v>
      </c>
      <c r="G1400" s="125" t="s">
        <v>129</v>
      </c>
      <c r="H1400" s="126">
        <v>10</v>
      </c>
      <c r="I1400" s="127">
        <v>571</v>
      </c>
      <c r="J1400" s="127">
        <f>ROUND(I1400*H1400,2)</f>
        <v>5710</v>
      </c>
      <c r="K1400" s="124" t="s">
        <v>130</v>
      </c>
      <c r="L1400" s="27"/>
      <c r="M1400" s="128" t="s">
        <v>3</v>
      </c>
      <c r="N1400" s="129" t="s">
        <v>36</v>
      </c>
      <c r="O1400" s="130">
        <v>0.34499999999999997</v>
      </c>
      <c r="P1400" s="130">
        <f>O1400*H1400</f>
        <v>3.4499999999999997</v>
      </c>
      <c r="Q1400" s="130">
        <v>2.5699999999999998E-3</v>
      </c>
      <c r="R1400" s="130">
        <f>Q1400*H1400</f>
        <v>2.5699999999999997E-2</v>
      </c>
      <c r="S1400" s="130">
        <v>0</v>
      </c>
      <c r="T1400" s="131">
        <f>S1400*H1400</f>
        <v>0</v>
      </c>
      <c r="AR1400" s="132" t="s">
        <v>131</v>
      </c>
      <c r="AT1400" s="132" t="s">
        <v>126</v>
      </c>
      <c r="AU1400" s="132" t="s">
        <v>74</v>
      </c>
      <c r="AY1400" s="15" t="s">
        <v>124</v>
      </c>
      <c r="BE1400" s="133">
        <f>IF(N1400="základní",J1400,0)</f>
        <v>5710</v>
      </c>
      <c r="BF1400" s="133">
        <f>IF(N1400="snížená",J1400,0)</f>
        <v>0</v>
      </c>
      <c r="BG1400" s="133">
        <f>IF(N1400="zákl. přenesená",J1400,0)</f>
        <v>0</v>
      </c>
      <c r="BH1400" s="133">
        <f>IF(N1400="sníž. přenesená",J1400,0)</f>
        <v>0</v>
      </c>
      <c r="BI1400" s="133">
        <f>IF(N1400="nulová",J1400,0)</f>
        <v>0</v>
      </c>
      <c r="BJ1400" s="15" t="s">
        <v>72</v>
      </c>
      <c r="BK1400" s="133">
        <f>ROUND(I1400*H1400,2)</f>
        <v>5710</v>
      </c>
      <c r="BL1400" s="15" t="s">
        <v>131</v>
      </c>
      <c r="BM1400" s="132" t="s">
        <v>2713</v>
      </c>
    </row>
    <row r="1401" spans="2:65" s="1" customFormat="1" ht="19.5">
      <c r="B1401" s="27"/>
      <c r="D1401" s="134" t="s">
        <v>133</v>
      </c>
      <c r="F1401" s="135" t="s">
        <v>2714</v>
      </c>
      <c r="L1401" s="27"/>
      <c r="M1401" s="136"/>
      <c r="T1401" s="47"/>
      <c r="AT1401" s="15" t="s">
        <v>133</v>
      </c>
      <c r="AU1401" s="15" t="s">
        <v>74</v>
      </c>
    </row>
    <row r="1402" spans="2:65" s="1" customFormat="1">
      <c r="B1402" s="27"/>
      <c r="D1402" s="137" t="s">
        <v>135</v>
      </c>
      <c r="F1402" s="138" t="s">
        <v>2715</v>
      </c>
      <c r="L1402" s="27"/>
      <c r="M1402" s="136"/>
      <c r="T1402" s="47"/>
      <c r="AT1402" s="15" t="s">
        <v>135</v>
      </c>
      <c r="AU1402" s="15" t="s">
        <v>74</v>
      </c>
    </row>
    <row r="1403" spans="2:65" s="1" customFormat="1" ht="33" customHeight="1">
      <c r="B1403" s="121"/>
      <c r="C1403" s="122" t="s">
        <v>2716</v>
      </c>
      <c r="D1403" s="122" t="s">
        <v>126</v>
      </c>
      <c r="E1403" s="123" t="s">
        <v>2717</v>
      </c>
      <c r="F1403" s="124" t="s">
        <v>2718</v>
      </c>
      <c r="G1403" s="125" t="s">
        <v>156</v>
      </c>
      <c r="H1403" s="126">
        <v>80</v>
      </c>
      <c r="I1403" s="127">
        <v>268</v>
      </c>
      <c r="J1403" s="127">
        <f>ROUND(I1403*H1403,2)</f>
        <v>21440</v>
      </c>
      <c r="K1403" s="124" t="s">
        <v>130</v>
      </c>
      <c r="L1403" s="27"/>
      <c r="M1403" s="128" t="s">
        <v>3</v>
      </c>
      <c r="N1403" s="129" t="s">
        <v>36</v>
      </c>
      <c r="O1403" s="130">
        <v>0.442</v>
      </c>
      <c r="P1403" s="130">
        <f>O1403*H1403</f>
        <v>35.36</v>
      </c>
      <c r="Q1403" s="130">
        <v>9.8999999999999999E-4</v>
      </c>
      <c r="R1403" s="130">
        <f>Q1403*H1403</f>
        <v>7.9199999999999993E-2</v>
      </c>
      <c r="S1403" s="130">
        <v>0</v>
      </c>
      <c r="T1403" s="131">
        <f>S1403*H1403</f>
        <v>0</v>
      </c>
      <c r="AR1403" s="132" t="s">
        <v>131</v>
      </c>
      <c r="AT1403" s="132" t="s">
        <v>126</v>
      </c>
      <c r="AU1403" s="132" t="s">
        <v>74</v>
      </c>
      <c r="AY1403" s="15" t="s">
        <v>124</v>
      </c>
      <c r="BE1403" s="133">
        <f>IF(N1403="základní",J1403,0)</f>
        <v>21440</v>
      </c>
      <c r="BF1403" s="133">
        <f>IF(N1403="snížená",J1403,0)</f>
        <v>0</v>
      </c>
      <c r="BG1403" s="133">
        <f>IF(N1403="zákl. přenesená",J1403,0)</f>
        <v>0</v>
      </c>
      <c r="BH1403" s="133">
        <f>IF(N1403="sníž. přenesená",J1403,0)</f>
        <v>0</v>
      </c>
      <c r="BI1403" s="133">
        <f>IF(N1403="nulová",J1403,0)</f>
        <v>0</v>
      </c>
      <c r="BJ1403" s="15" t="s">
        <v>72</v>
      </c>
      <c r="BK1403" s="133">
        <f>ROUND(I1403*H1403,2)</f>
        <v>21440</v>
      </c>
      <c r="BL1403" s="15" t="s">
        <v>131</v>
      </c>
      <c r="BM1403" s="132" t="s">
        <v>2719</v>
      </c>
    </row>
    <row r="1404" spans="2:65" s="1" customFormat="1" ht="29.25">
      <c r="B1404" s="27"/>
      <c r="D1404" s="134" t="s">
        <v>133</v>
      </c>
      <c r="F1404" s="135" t="s">
        <v>2720</v>
      </c>
      <c r="L1404" s="27"/>
      <c r="M1404" s="136"/>
      <c r="T1404" s="47"/>
      <c r="AT1404" s="15" t="s">
        <v>133</v>
      </c>
      <c r="AU1404" s="15" t="s">
        <v>74</v>
      </c>
    </row>
    <row r="1405" spans="2:65" s="1" customFormat="1">
      <c r="B1405" s="27"/>
      <c r="D1405" s="137" t="s">
        <v>135</v>
      </c>
      <c r="F1405" s="138" t="s">
        <v>2721</v>
      </c>
      <c r="L1405" s="27"/>
      <c r="M1405" s="136"/>
      <c r="T1405" s="47"/>
      <c r="AT1405" s="15" t="s">
        <v>135</v>
      </c>
      <c r="AU1405" s="15" t="s">
        <v>74</v>
      </c>
    </row>
    <row r="1406" spans="2:65" s="11" customFormat="1" ht="22.9" customHeight="1">
      <c r="B1406" s="110"/>
      <c r="D1406" s="111" t="s">
        <v>64</v>
      </c>
      <c r="E1406" s="119" t="s">
        <v>2722</v>
      </c>
      <c r="F1406" s="119" t="s">
        <v>2723</v>
      </c>
      <c r="J1406" s="120">
        <f>BK1406</f>
        <v>1399473</v>
      </c>
      <c r="L1406" s="110"/>
      <c r="M1406" s="114"/>
      <c r="P1406" s="115">
        <f>SUM(P1407:P1505)</f>
        <v>552.56499999999983</v>
      </c>
      <c r="R1406" s="115">
        <f>SUM(R1407:R1505)</f>
        <v>0</v>
      </c>
      <c r="T1406" s="116">
        <f>SUM(T1407:T1505)</f>
        <v>0</v>
      </c>
      <c r="AR1406" s="111" t="s">
        <v>72</v>
      </c>
      <c r="AT1406" s="117" t="s">
        <v>64</v>
      </c>
      <c r="AU1406" s="117" t="s">
        <v>72</v>
      </c>
      <c r="AY1406" s="111" t="s">
        <v>124</v>
      </c>
      <c r="BK1406" s="118">
        <f>SUM(BK1407:BK1505)</f>
        <v>1399473</v>
      </c>
    </row>
    <row r="1407" spans="2:65" s="1" customFormat="1" ht="24.2" customHeight="1">
      <c r="B1407" s="121"/>
      <c r="C1407" s="122" t="s">
        <v>2724</v>
      </c>
      <c r="D1407" s="122" t="s">
        <v>126</v>
      </c>
      <c r="E1407" s="123" t="s">
        <v>2725</v>
      </c>
      <c r="F1407" s="124" t="s">
        <v>2726</v>
      </c>
      <c r="G1407" s="125" t="s">
        <v>346</v>
      </c>
      <c r="H1407" s="126">
        <v>500</v>
      </c>
      <c r="I1407" s="127">
        <v>296</v>
      </c>
      <c r="J1407" s="127">
        <f>ROUND(I1407*H1407,2)</f>
        <v>148000</v>
      </c>
      <c r="K1407" s="124" t="s">
        <v>130</v>
      </c>
      <c r="L1407" s="27"/>
      <c r="M1407" s="128" t="s">
        <v>3</v>
      </c>
      <c r="N1407" s="129" t="s">
        <v>36</v>
      </c>
      <c r="O1407" s="130">
        <v>0.125</v>
      </c>
      <c r="P1407" s="130">
        <f>O1407*H1407</f>
        <v>62.5</v>
      </c>
      <c r="Q1407" s="130">
        <v>0</v>
      </c>
      <c r="R1407" s="130">
        <f>Q1407*H1407</f>
        <v>0</v>
      </c>
      <c r="S1407" s="130">
        <v>0</v>
      </c>
      <c r="T1407" s="131">
        <f>S1407*H1407</f>
        <v>0</v>
      </c>
      <c r="AR1407" s="132" t="s">
        <v>131</v>
      </c>
      <c r="AT1407" s="132" t="s">
        <v>126</v>
      </c>
      <c r="AU1407" s="132" t="s">
        <v>74</v>
      </c>
      <c r="AY1407" s="15" t="s">
        <v>124</v>
      </c>
      <c r="BE1407" s="133">
        <f>IF(N1407="základní",J1407,0)</f>
        <v>148000</v>
      </c>
      <c r="BF1407" s="133">
        <f>IF(N1407="snížená",J1407,0)</f>
        <v>0</v>
      </c>
      <c r="BG1407" s="133">
        <f>IF(N1407="zákl. přenesená",J1407,0)</f>
        <v>0</v>
      </c>
      <c r="BH1407" s="133">
        <f>IF(N1407="sníž. přenesená",J1407,0)</f>
        <v>0</v>
      </c>
      <c r="BI1407" s="133">
        <f>IF(N1407="nulová",J1407,0)</f>
        <v>0</v>
      </c>
      <c r="BJ1407" s="15" t="s">
        <v>72</v>
      </c>
      <c r="BK1407" s="133">
        <f>ROUND(I1407*H1407,2)</f>
        <v>148000</v>
      </c>
      <c r="BL1407" s="15" t="s">
        <v>131</v>
      </c>
      <c r="BM1407" s="132" t="s">
        <v>2727</v>
      </c>
    </row>
    <row r="1408" spans="2:65" s="1" customFormat="1" ht="19.5">
      <c r="B1408" s="27"/>
      <c r="D1408" s="134" t="s">
        <v>133</v>
      </c>
      <c r="F1408" s="135" t="s">
        <v>2728</v>
      </c>
      <c r="L1408" s="27"/>
      <c r="M1408" s="136"/>
      <c r="T1408" s="47"/>
      <c r="AT1408" s="15" t="s">
        <v>133</v>
      </c>
      <c r="AU1408" s="15" t="s">
        <v>74</v>
      </c>
    </row>
    <row r="1409" spans="2:65" s="1" customFormat="1">
      <c r="B1409" s="27"/>
      <c r="D1409" s="137" t="s">
        <v>135</v>
      </c>
      <c r="F1409" s="138" t="s">
        <v>2729</v>
      </c>
      <c r="L1409" s="27"/>
      <c r="M1409" s="136"/>
      <c r="T1409" s="47"/>
      <c r="AT1409" s="15" t="s">
        <v>135</v>
      </c>
      <c r="AU1409" s="15" t="s">
        <v>74</v>
      </c>
    </row>
    <row r="1410" spans="2:65" s="1" customFormat="1" ht="24.2" customHeight="1">
      <c r="B1410" s="121"/>
      <c r="C1410" s="122" t="s">
        <v>2730</v>
      </c>
      <c r="D1410" s="122" t="s">
        <v>126</v>
      </c>
      <c r="E1410" s="123" t="s">
        <v>2731</v>
      </c>
      <c r="F1410" s="124" t="s">
        <v>2732</v>
      </c>
      <c r="G1410" s="125" t="s">
        <v>346</v>
      </c>
      <c r="H1410" s="126">
        <v>7000</v>
      </c>
      <c r="I1410" s="127">
        <v>12.9</v>
      </c>
      <c r="J1410" s="127">
        <f>ROUND(I1410*H1410,2)</f>
        <v>90300</v>
      </c>
      <c r="K1410" s="124" t="s">
        <v>130</v>
      </c>
      <c r="L1410" s="27"/>
      <c r="M1410" s="128" t="s">
        <v>3</v>
      </c>
      <c r="N1410" s="129" t="s">
        <v>36</v>
      </c>
      <c r="O1410" s="130">
        <v>6.0000000000000001E-3</v>
      </c>
      <c r="P1410" s="130">
        <f>O1410*H1410</f>
        <v>42</v>
      </c>
      <c r="Q1410" s="130">
        <v>0</v>
      </c>
      <c r="R1410" s="130">
        <f>Q1410*H1410</f>
        <v>0</v>
      </c>
      <c r="S1410" s="130">
        <v>0</v>
      </c>
      <c r="T1410" s="131">
        <f>S1410*H1410</f>
        <v>0</v>
      </c>
      <c r="AR1410" s="132" t="s">
        <v>131</v>
      </c>
      <c r="AT1410" s="132" t="s">
        <v>126</v>
      </c>
      <c r="AU1410" s="132" t="s">
        <v>74</v>
      </c>
      <c r="AY1410" s="15" t="s">
        <v>124</v>
      </c>
      <c r="BE1410" s="133">
        <f>IF(N1410="základní",J1410,0)</f>
        <v>90300</v>
      </c>
      <c r="BF1410" s="133">
        <f>IF(N1410="snížená",J1410,0)</f>
        <v>0</v>
      </c>
      <c r="BG1410" s="133">
        <f>IF(N1410="zákl. přenesená",J1410,0)</f>
        <v>0</v>
      </c>
      <c r="BH1410" s="133">
        <f>IF(N1410="sníž. přenesená",J1410,0)</f>
        <v>0</v>
      </c>
      <c r="BI1410" s="133">
        <f>IF(N1410="nulová",J1410,0)</f>
        <v>0</v>
      </c>
      <c r="BJ1410" s="15" t="s">
        <v>72</v>
      </c>
      <c r="BK1410" s="133">
        <f>ROUND(I1410*H1410,2)</f>
        <v>90300</v>
      </c>
      <c r="BL1410" s="15" t="s">
        <v>131</v>
      </c>
      <c r="BM1410" s="132" t="s">
        <v>2733</v>
      </c>
    </row>
    <row r="1411" spans="2:65" s="1" customFormat="1" ht="29.25">
      <c r="B1411" s="27"/>
      <c r="D1411" s="134" t="s">
        <v>133</v>
      </c>
      <c r="F1411" s="135" t="s">
        <v>2734</v>
      </c>
      <c r="L1411" s="27"/>
      <c r="M1411" s="136"/>
      <c r="T1411" s="47"/>
      <c r="AT1411" s="15" t="s">
        <v>133</v>
      </c>
      <c r="AU1411" s="15" t="s">
        <v>74</v>
      </c>
    </row>
    <row r="1412" spans="2:65" s="1" customFormat="1">
      <c r="B1412" s="27"/>
      <c r="D1412" s="137" t="s">
        <v>135</v>
      </c>
      <c r="F1412" s="138" t="s">
        <v>2735</v>
      </c>
      <c r="L1412" s="27"/>
      <c r="M1412" s="136"/>
      <c r="T1412" s="47"/>
      <c r="AT1412" s="15" t="s">
        <v>135</v>
      </c>
      <c r="AU1412" s="15" t="s">
        <v>74</v>
      </c>
    </row>
    <row r="1413" spans="2:65" s="1" customFormat="1" ht="33" customHeight="1">
      <c r="B1413" s="121"/>
      <c r="C1413" s="122" t="s">
        <v>2736</v>
      </c>
      <c r="D1413" s="122" t="s">
        <v>126</v>
      </c>
      <c r="E1413" s="123" t="s">
        <v>2737</v>
      </c>
      <c r="F1413" s="124" t="s">
        <v>2738</v>
      </c>
      <c r="G1413" s="125" t="s">
        <v>346</v>
      </c>
      <c r="H1413" s="126">
        <v>200</v>
      </c>
      <c r="I1413" s="127">
        <v>424</v>
      </c>
      <c r="J1413" s="127">
        <f>ROUND(I1413*H1413,2)</f>
        <v>84800</v>
      </c>
      <c r="K1413" s="124" t="s">
        <v>130</v>
      </c>
      <c r="L1413" s="27"/>
      <c r="M1413" s="128" t="s">
        <v>3</v>
      </c>
      <c r="N1413" s="129" t="s">
        <v>36</v>
      </c>
      <c r="O1413" s="130">
        <v>0.255</v>
      </c>
      <c r="P1413" s="130">
        <f>O1413*H1413</f>
        <v>51</v>
      </c>
      <c r="Q1413" s="130">
        <v>0</v>
      </c>
      <c r="R1413" s="130">
        <f>Q1413*H1413</f>
        <v>0</v>
      </c>
      <c r="S1413" s="130">
        <v>0</v>
      </c>
      <c r="T1413" s="131">
        <f>S1413*H1413</f>
        <v>0</v>
      </c>
      <c r="AR1413" s="132" t="s">
        <v>131</v>
      </c>
      <c r="AT1413" s="132" t="s">
        <v>126</v>
      </c>
      <c r="AU1413" s="132" t="s">
        <v>74</v>
      </c>
      <c r="AY1413" s="15" t="s">
        <v>124</v>
      </c>
      <c r="BE1413" s="133">
        <f>IF(N1413="základní",J1413,0)</f>
        <v>84800</v>
      </c>
      <c r="BF1413" s="133">
        <f>IF(N1413="snížená",J1413,0)</f>
        <v>0</v>
      </c>
      <c r="BG1413" s="133">
        <f>IF(N1413="zákl. přenesená",J1413,0)</f>
        <v>0</v>
      </c>
      <c r="BH1413" s="133">
        <f>IF(N1413="sníž. přenesená",J1413,0)</f>
        <v>0</v>
      </c>
      <c r="BI1413" s="133">
        <f>IF(N1413="nulová",J1413,0)</f>
        <v>0</v>
      </c>
      <c r="BJ1413" s="15" t="s">
        <v>72</v>
      </c>
      <c r="BK1413" s="133">
        <f>ROUND(I1413*H1413,2)</f>
        <v>84800</v>
      </c>
      <c r="BL1413" s="15" t="s">
        <v>131</v>
      </c>
      <c r="BM1413" s="132" t="s">
        <v>2739</v>
      </c>
    </row>
    <row r="1414" spans="2:65" s="1" customFormat="1" ht="19.5">
      <c r="B1414" s="27"/>
      <c r="D1414" s="134" t="s">
        <v>133</v>
      </c>
      <c r="F1414" s="135" t="s">
        <v>2740</v>
      </c>
      <c r="L1414" s="27"/>
      <c r="M1414" s="136"/>
      <c r="T1414" s="47"/>
      <c r="AT1414" s="15" t="s">
        <v>133</v>
      </c>
      <c r="AU1414" s="15" t="s">
        <v>74</v>
      </c>
    </row>
    <row r="1415" spans="2:65" s="1" customFormat="1">
      <c r="B1415" s="27"/>
      <c r="D1415" s="137" t="s">
        <v>135</v>
      </c>
      <c r="F1415" s="138" t="s">
        <v>2741</v>
      </c>
      <c r="L1415" s="27"/>
      <c r="M1415" s="136"/>
      <c r="T1415" s="47"/>
      <c r="AT1415" s="15" t="s">
        <v>135</v>
      </c>
      <c r="AU1415" s="15" t="s">
        <v>74</v>
      </c>
    </row>
    <row r="1416" spans="2:65" s="1" customFormat="1" ht="33" customHeight="1">
      <c r="B1416" s="121"/>
      <c r="C1416" s="122" t="s">
        <v>2742</v>
      </c>
      <c r="D1416" s="122" t="s">
        <v>126</v>
      </c>
      <c r="E1416" s="123" t="s">
        <v>2743</v>
      </c>
      <c r="F1416" s="124" t="s">
        <v>2744</v>
      </c>
      <c r="G1416" s="125" t="s">
        <v>346</v>
      </c>
      <c r="H1416" s="126">
        <v>30</v>
      </c>
      <c r="I1416" s="127">
        <v>1750</v>
      </c>
      <c r="J1416" s="127">
        <f>ROUND(I1416*H1416,2)</f>
        <v>52500</v>
      </c>
      <c r="K1416" s="124" t="s">
        <v>130</v>
      </c>
      <c r="L1416" s="27"/>
      <c r="M1416" s="128" t="s">
        <v>3</v>
      </c>
      <c r="N1416" s="129" t="s">
        <v>36</v>
      </c>
      <c r="O1416" s="130">
        <v>0</v>
      </c>
      <c r="P1416" s="130">
        <f>O1416*H1416</f>
        <v>0</v>
      </c>
      <c r="Q1416" s="130">
        <v>0</v>
      </c>
      <c r="R1416" s="130">
        <f>Q1416*H1416</f>
        <v>0</v>
      </c>
      <c r="S1416" s="130">
        <v>0</v>
      </c>
      <c r="T1416" s="131">
        <f>S1416*H1416</f>
        <v>0</v>
      </c>
      <c r="AR1416" s="132" t="s">
        <v>131</v>
      </c>
      <c r="AT1416" s="132" t="s">
        <v>126</v>
      </c>
      <c r="AU1416" s="132" t="s">
        <v>74</v>
      </c>
      <c r="AY1416" s="15" t="s">
        <v>124</v>
      </c>
      <c r="BE1416" s="133">
        <f>IF(N1416="základní",J1416,0)</f>
        <v>52500</v>
      </c>
      <c r="BF1416" s="133">
        <f>IF(N1416="snížená",J1416,0)</f>
        <v>0</v>
      </c>
      <c r="BG1416" s="133">
        <f>IF(N1416="zákl. přenesená",J1416,0)</f>
        <v>0</v>
      </c>
      <c r="BH1416" s="133">
        <f>IF(N1416="sníž. přenesená",J1416,0)</f>
        <v>0</v>
      </c>
      <c r="BI1416" s="133">
        <f>IF(N1416="nulová",J1416,0)</f>
        <v>0</v>
      </c>
      <c r="BJ1416" s="15" t="s">
        <v>72</v>
      </c>
      <c r="BK1416" s="133">
        <f>ROUND(I1416*H1416,2)</f>
        <v>52500</v>
      </c>
      <c r="BL1416" s="15" t="s">
        <v>131</v>
      </c>
      <c r="BM1416" s="132" t="s">
        <v>2745</v>
      </c>
    </row>
    <row r="1417" spans="2:65" s="1" customFormat="1" ht="29.25">
      <c r="B1417" s="27"/>
      <c r="D1417" s="134" t="s">
        <v>133</v>
      </c>
      <c r="F1417" s="135" t="s">
        <v>2746</v>
      </c>
      <c r="L1417" s="27"/>
      <c r="M1417" s="136"/>
      <c r="T1417" s="47"/>
      <c r="AT1417" s="15" t="s">
        <v>133</v>
      </c>
      <c r="AU1417" s="15" t="s">
        <v>74</v>
      </c>
    </row>
    <row r="1418" spans="2:65" s="1" customFormat="1">
      <c r="B1418" s="27"/>
      <c r="D1418" s="137" t="s">
        <v>135</v>
      </c>
      <c r="F1418" s="138" t="s">
        <v>2747</v>
      </c>
      <c r="L1418" s="27"/>
      <c r="M1418" s="136"/>
      <c r="T1418" s="47"/>
      <c r="AT1418" s="15" t="s">
        <v>135</v>
      </c>
      <c r="AU1418" s="15" t="s">
        <v>74</v>
      </c>
    </row>
    <row r="1419" spans="2:65" s="1" customFormat="1" ht="37.9" customHeight="1">
      <c r="B1419" s="121"/>
      <c r="C1419" s="122" t="s">
        <v>2748</v>
      </c>
      <c r="D1419" s="122" t="s">
        <v>126</v>
      </c>
      <c r="E1419" s="123" t="s">
        <v>2749</v>
      </c>
      <c r="F1419" s="124" t="s">
        <v>2750</v>
      </c>
      <c r="G1419" s="125" t="s">
        <v>346</v>
      </c>
      <c r="H1419" s="126">
        <v>25</v>
      </c>
      <c r="I1419" s="127">
        <v>2100</v>
      </c>
      <c r="J1419" s="127">
        <f>ROUND(I1419*H1419,2)</f>
        <v>52500</v>
      </c>
      <c r="K1419" s="124" t="s">
        <v>130</v>
      </c>
      <c r="L1419" s="27"/>
      <c r="M1419" s="128" t="s">
        <v>3</v>
      </c>
      <c r="N1419" s="129" t="s">
        <v>36</v>
      </c>
      <c r="O1419" s="130">
        <v>0</v>
      </c>
      <c r="P1419" s="130">
        <f>O1419*H1419</f>
        <v>0</v>
      </c>
      <c r="Q1419" s="130">
        <v>0</v>
      </c>
      <c r="R1419" s="130">
        <f>Q1419*H1419</f>
        <v>0</v>
      </c>
      <c r="S1419" s="130">
        <v>0</v>
      </c>
      <c r="T1419" s="131">
        <f>S1419*H1419</f>
        <v>0</v>
      </c>
      <c r="AR1419" s="132" t="s">
        <v>131</v>
      </c>
      <c r="AT1419" s="132" t="s">
        <v>126</v>
      </c>
      <c r="AU1419" s="132" t="s">
        <v>74</v>
      </c>
      <c r="AY1419" s="15" t="s">
        <v>124</v>
      </c>
      <c r="BE1419" s="133">
        <f>IF(N1419="základní",J1419,0)</f>
        <v>52500</v>
      </c>
      <c r="BF1419" s="133">
        <f>IF(N1419="snížená",J1419,0)</f>
        <v>0</v>
      </c>
      <c r="BG1419" s="133">
        <f>IF(N1419="zákl. přenesená",J1419,0)</f>
        <v>0</v>
      </c>
      <c r="BH1419" s="133">
        <f>IF(N1419="sníž. přenesená",J1419,0)</f>
        <v>0</v>
      </c>
      <c r="BI1419" s="133">
        <f>IF(N1419="nulová",J1419,0)</f>
        <v>0</v>
      </c>
      <c r="BJ1419" s="15" t="s">
        <v>72</v>
      </c>
      <c r="BK1419" s="133">
        <f>ROUND(I1419*H1419,2)</f>
        <v>52500</v>
      </c>
      <c r="BL1419" s="15" t="s">
        <v>131</v>
      </c>
      <c r="BM1419" s="132" t="s">
        <v>2751</v>
      </c>
    </row>
    <row r="1420" spans="2:65" s="1" customFormat="1" ht="29.25">
      <c r="B1420" s="27"/>
      <c r="D1420" s="134" t="s">
        <v>133</v>
      </c>
      <c r="F1420" s="135" t="s">
        <v>2752</v>
      </c>
      <c r="L1420" s="27"/>
      <c r="M1420" s="136"/>
      <c r="T1420" s="47"/>
      <c r="AT1420" s="15" t="s">
        <v>133</v>
      </c>
      <c r="AU1420" s="15" t="s">
        <v>74</v>
      </c>
    </row>
    <row r="1421" spans="2:65" s="1" customFormat="1">
      <c r="B1421" s="27"/>
      <c r="D1421" s="137" t="s">
        <v>135</v>
      </c>
      <c r="F1421" s="138" t="s">
        <v>2753</v>
      </c>
      <c r="L1421" s="27"/>
      <c r="M1421" s="136"/>
      <c r="T1421" s="47"/>
      <c r="AT1421" s="15" t="s">
        <v>135</v>
      </c>
      <c r="AU1421" s="15" t="s">
        <v>74</v>
      </c>
    </row>
    <row r="1422" spans="2:65" s="1" customFormat="1" ht="33" customHeight="1">
      <c r="B1422" s="121"/>
      <c r="C1422" s="122" t="s">
        <v>2754</v>
      </c>
      <c r="D1422" s="122" t="s">
        <v>126</v>
      </c>
      <c r="E1422" s="123" t="s">
        <v>2755</v>
      </c>
      <c r="F1422" s="124" t="s">
        <v>2756</v>
      </c>
      <c r="G1422" s="125" t="s">
        <v>346</v>
      </c>
      <c r="H1422" s="126">
        <v>10</v>
      </c>
      <c r="I1422" s="127">
        <v>1750</v>
      </c>
      <c r="J1422" s="127">
        <f>ROUND(I1422*H1422,2)</f>
        <v>17500</v>
      </c>
      <c r="K1422" s="124" t="s">
        <v>130</v>
      </c>
      <c r="L1422" s="27"/>
      <c r="M1422" s="128" t="s">
        <v>3</v>
      </c>
      <c r="N1422" s="129" t="s">
        <v>36</v>
      </c>
      <c r="O1422" s="130">
        <v>0</v>
      </c>
      <c r="P1422" s="130">
        <f>O1422*H1422</f>
        <v>0</v>
      </c>
      <c r="Q1422" s="130">
        <v>0</v>
      </c>
      <c r="R1422" s="130">
        <f>Q1422*H1422</f>
        <v>0</v>
      </c>
      <c r="S1422" s="130">
        <v>0</v>
      </c>
      <c r="T1422" s="131">
        <f>S1422*H1422</f>
        <v>0</v>
      </c>
      <c r="AR1422" s="132" t="s">
        <v>131</v>
      </c>
      <c r="AT1422" s="132" t="s">
        <v>126</v>
      </c>
      <c r="AU1422" s="132" t="s">
        <v>74</v>
      </c>
      <c r="AY1422" s="15" t="s">
        <v>124</v>
      </c>
      <c r="BE1422" s="133">
        <f>IF(N1422="základní",J1422,0)</f>
        <v>17500</v>
      </c>
      <c r="BF1422" s="133">
        <f>IF(N1422="snížená",J1422,0)</f>
        <v>0</v>
      </c>
      <c r="BG1422" s="133">
        <f>IF(N1422="zákl. přenesená",J1422,0)</f>
        <v>0</v>
      </c>
      <c r="BH1422" s="133">
        <f>IF(N1422="sníž. přenesená",J1422,0)</f>
        <v>0</v>
      </c>
      <c r="BI1422" s="133">
        <f>IF(N1422="nulová",J1422,0)</f>
        <v>0</v>
      </c>
      <c r="BJ1422" s="15" t="s">
        <v>72</v>
      </c>
      <c r="BK1422" s="133">
        <f>ROUND(I1422*H1422,2)</f>
        <v>17500</v>
      </c>
      <c r="BL1422" s="15" t="s">
        <v>131</v>
      </c>
      <c r="BM1422" s="132" t="s">
        <v>2757</v>
      </c>
    </row>
    <row r="1423" spans="2:65" s="1" customFormat="1" ht="19.5">
      <c r="B1423" s="27"/>
      <c r="D1423" s="134" t="s">
        <v>133</v>
      </c>
      <c r="F1423" s="135" t="s">
        <v>2758</v>
      </c>
      <c r="L1423" s="27"/>
      <c r="M1423" s="136"/>
      <c r="T1423" s="47"/>
      <c r="AT1423" s="15" t="s">
        <v>133</v>
      </c>
      <c r="AU1423" s="15" t="s">
        <v>74</v>
      </c>
    </row>
    <row r="1424" spans="2:65" s="1" customFormat="1">
      <c r="B1424" s="27"/>
      <c r="D1424" s="137" t="s">
        <v>135</v>
      </c>
      <c r="F1424" s="138" t="s">
        <v>2759</v>
      </c>
      <c r="L1424" s="27"/>
      <c r="M1424" s="136"/>
      <c r="T1424" s="47"/>
      <c r="AT1424" s="15" t="s">
        <v>135</v>
      </c>
      <c r="AU1424" s="15" t="s">
        <v>74</v>
      </c>
    </row>
    <row r="1425" spans="2:65" s="1" customFormat="1" ht="33" customHeight="1">
      <c r="B1425" s="121"/>
      <c r="C1425" s="122" t="s">
        <v>2760</v>
      </c>
      <c r="D1425" s="122" t="s">
        <v>126</v>
      </c>
      <c r="E1425" s="123" t="s">
        <v>2761</v>
      </c>
      <c r="F1425" s="124" t="s">
        <v>2762</v>
      </c>
      <c r="G1425" s="125" t="s">
        <v>346</v>
      </c>
      <c r="H1425" s="126">
        <v>10</v>
      </c>
      <c r="I1425" s="127">
        <v>1770</v>
      </c>
      <c r="J1425" s="127">
        <f>ROUND(I1425*H1425,2)</f>
        <v>17700</v>
      </c>
      <c r="K1425" s="124" t="s">
        <v>130</v>
      </c>
      <c r="L1425" s="27"/>
      <c r="M1425" s="128" t="s">
        <v>3</v>
      </c>
      <c r="N1425" s="129" t="s">
        <v>36</v>
      </c>
      <c r="O1425" s="130">
        <v>0</v>
      </c>
      <c r="P1425" s="130">
        <f>O1425*H1425</f>
        <v>0</v>
      </c>
      <c r="Q1425" s="130">
        <v>0</v>
      </c>
      <c r="R1425" s="130">
        <f>Q1425*H1425</f>
        <v>0</v>
      </c>
      <c r="S1425" s="130">
        <v>0</v>
      </c>
      <c r="T1425" s="131">
        <f>S1425*H1425</f>
        <v>0</v>
      </c>
      <c r="AR1425" s="132" t="s">
        <v>131</v>
      </c>
      <c r="AT1425" s="132" t="s">
        <v>126</v>
      </c>
      <c r="AU1425" s="132" t="s">
        <v>74</v>
      </c>
      <c r="AY1425" s="15" t="s">
        <v>124</v>
      </c>
      <c r="BE1425" s="133">
        <f>IF(N1425="základní",J1425,0)</f>
        <v>17700</v>
      </c>
      <c r="BF1425" s="133">
        <f>IF(N1425="snížená",J1425,0)</f>
        <v>0</v>
      </c>
      <c r="BG1425" s="133">
        <f>IF(N1425="zákl. přenesená",J1425,0)</f>
        <v>0</v>
      </c>
      <c r="BH1425" s="133">
        <f>IF(N1425="sníž. přenesená",J1425,0)</f>
        <v>0</v>
      </c>
      <c r="BI1425" s="133">
        <f>IF(N1425="nulová",J1425,0)</f>
        <v>0</v>
      </c>
      <c r="BJ1425" s="15" t="s">
        <v>72</v>
      </c>
      <c r="BK1425" s="133">
        <f>ROUND(I1425*H1425,2)</f>
        <v>17700</v>
      </c>
      <c r="BL1425" s="15" t="s">
        <v>131</v>
      </c>
      <c r="BM1425" s="132" t="s">
        <v>2763</v>
      </c>
    </row>
    <row r="1426" spans="2:65" s="1" customFormat="1" ht="29.25">
      <c r="B1426" s="27"/>
      <c r="D1426" s="134" t="s">
        <v>133</v>
      </c>
      <c r="F1426" s="135" t="s">
        <v>2764</v>
      </c>
      <c r="L1426" s="27"/>
      <c r="M1426" s="136"/>
      <c r="T1426" s="47"/>
      <c r="AT1426" s="15" t="s">
        <v>133</v>
      </c>
      <c r="AU1426" s="15" t="s">
        <v>74</v>
      </c>
    </row>
    <row r="1427" spans="2:65" s="1" customFormat="1">
      <c r="B1427" s="27"/>
      <c r="D1427" s="137" t="s">
        <v>135</v>
      </c>
      <c r="F1427" s="138" t="s">
        <v>2765</v>
      </c>
      <c r="L1427" s="27"/>
      <c r="M1427" s="136"/>
      <c r="T1427" s="47"/>
      <c r="AT1427" s="15" t="s">
        <v>135</v>
      </c>
      <c r="AU1427" s="15" t="s">
        <v>74</v>
      </c>
    </row>
    <row r="1428" spans="2:65" s="1" customFormat="1" ht="49.15" customHeight="1">
      <c r="B1428" s="121"/>
      <c r="C1428" s="122" t="s">
        <v>2766</v>
      </c>
      <c r="D1428" s="122" t="s">
        <v>126</v>
      </c>
      <c r="E1428" s="123" t="s">
        <v>2767</v>
      </c>
      <c r="F1428" s="124" t="s">
        <v>2768</v>
      </c>
      <c r="G1428" s="125" t="s">
        <v>346</v>
      </c>
      <c r="H1428" s="126">
        <v>5</v>
      </c>
      <c r="I1428" s="127">
        <v>2100</v>
      </c>
      <c r="J1428" s="127">
        <f>ROUND(I1428*H1428,2)</f>
        <v>10500</v>
      </c>
      <c r="K1428" s="124" t="s">
        <v>130</v>
      </c>
      <c r="L1428" s="27"/>
      <c r="M1428" s="128" t="s">
        <v>3</v>
      </c>
      <c r="N1428" s="129" t="s">
        <v>36</v>
      </c>
      <c r="O1428" s="130">
        <v>0</v>
      </c>
      <c r="P1428" s="130">
        <f>O1428*H1428</f>
        <v>0</v>
      </c>
      <c r="Q1428" s="130">
        <v>0</v>
      </c>
      <c r="R1428" s="130">
        <f>Q1428*H1428</f>
        <v>0</v>
      </c>
      <c r="S1428" s="130">
        <v>0</v>
      </c>
      <c r="T1428" s="131">
        <f>S1428*H1428</f>
        <v>0</v>
      </c>
      <c r="AR1428" s="132" t="s">
        <v>131</v>
      </c>
      <c r="AT1428" s="132" t="s">
        <v>126</v>
      </c>
      <c r="AU1428" s="132" t="s">
        <v>74</v>
      </c>
      <c r="AY1428" s="15" t="s">
        <v>124</v>
      </c>
      <c r="BE1428" s="133">
        <f>IF(N1428="základní",J1428,0)</f>
        <v>10500</v>
      </c>
      <c r="BF1428" s="133">
        <f>IF(N1428="snížená",J1428,0)</f>
        <v>0</v>
      </c>
      <c r="BG1428" s="133">
        <f>IF(N1428="zákl. přenesená",J1428,0)</f>
        <v>0</v>
      </c>
      <c r="BH1428" s="133">
        <f>IF(N1428="sníž. přenesená",J1428,0)</f>
        <v>0</v>
      </c>
      <c r="BI1428" s="133">
        <f>IF(N1428="nulová",J1428,0)</f>
        <v>0</v>
      </c>
      <c r="BJ1428" s="15" t="s">
        <v>72</v>
      </c>
      <c r="BK1428" s="133">
        <f>ROUND(I1428*H1428,2)</f>
        <v>10500</v>
      </c>
      <c r="BL1428" s="15" t="s">
        <v>131</v>
      </c>
      <c r="BM1428" s="132" t="s">
        <v>2769</v>
      </c>
    </row>
    <row r="1429" spans="2:65" s="1" customFormat="1" ht="29.25">
      <c r="B1429" s="27"/>
      <c r="D1429" s="134" t="s">
        <v>133</v>
      </c>
      <c r="F1429" s="135" t="s">
        <v>2770</v>
      </c>
      <c r="L1429" s="27"/>
      <c r="M1429" s="136"/>
      <c r="T1429" s="47"/>
      <c r="AT1429" s="15" t="s">
        <v>133</v>
      </c>
      <c r="AU1429" s="15" t="s">
        <v>74</v>
      </c>
    </row>
    <row r="1430" spans="2:65" s="1" customFormat="1">
      <c r="B1430" s="27"/>
      <c r="D1430" s="137" t="s">
        <v>135</v>
      </c>
      <c r="F1430" s="138" t="s">
        <v>2771</v>
      </c>
      <c r="L1430" s="27"/>
      <c r="M1430" s="136"/>
      <c r="T1430" s="47"/>
      <c r="AT1430" s="15" t="s">
        <v>135</v>
      </c>
      <c r="AU1430" s="15" t="s">
        <v>74</v>
      </c>
    </row>
    <row r="1431" spans="2:65" s="1" customFormat="1" ht="33" customHeight="1">
      <c r="B1431" s="121"/>
      <c r="C1431" s="122" t="s">
        <v>2772</v>
      </c>
      <c r="D1431" s="122" t="s">
        <v>126</v>
      </c>
      <c r="E1431" s="123" t="s">
        <v>2773</v>
      </c>
      <c r="F1431" s="124" t="s">
        <v>2774</v>
      </c>
      <c r="G1431" s="125" t="s">
        <v>346</v>
      </c>
      <c r="H1431" s="126">
        <v>2</v>
      </c>
      <c r="I1431" s="127">
        <v>2090</v>
      </c>
      <c r="J1431" s="127">
        <f>ROUND(I1431*H1431,2)</f>
        <v>4180</v>
      </c>
      <c r="K1431" s="124" t="s">
        <v>130</v>
      </c>
      <c r="L1431" s="27"/>
      <c r="M1431" s="128" t="s">
        <v>3</v>
      </c>
      <c r="N1431" s="129" t="s">
        <v>36</v>
      </c>
      <c r="O1431" s="130">
        <v>0</v>
      </c>
      <c r="P1431" s="130">
        <f>O1431*H1431</f>
        <v>0</v>
      </c>
      <c r="Q1431" s="130">
        <v>0</v>
      </c>
      <c r="R1431" s="130">
        <f>Q1431*H1431</f>
        <v>0</v>
      </c>
      <c r="S1431" s="130">
        <v>0</v>
      </c>
      <c r="T1431" s="131">
        <f>S1431*H1431</f>
        <v>0</v>
      </c>
      <c r="AR1431" s="132" t="s">
        <v>131</v>
      </c>
      <c r="AT1431" s="132" t="s">
        <v>126</v>
      </c>
      <c r="AU1431" s="132" t="s">
        <v>74</v>
      </c>
      <c r="AY1431" s="15" t="s">
        <v>124</v>
      </c>
      <c r="BE1431" s="133">
        <f>IF(N1431="základní",J1431,0)</f>
        <v>4180</v>
      </c>
      <c r="BF1431" s="133">
        <f>IF(N1431="snížená",J1431,0)</f>
        <v>0</v>
      </c>
      <c r="BG1431" s="133">
        <f>IF(N1431="zákl. přenesená",J1431,0)</f>
        <v>0</v>
      </c>
      <c r="BH1431" s="133">
        <f>IF(N1431="sníž. přenesená",J1431,0)</f>
        <v>0</v>
      </c>
      <c r="BI1431" s="133">
        <f>IF(N1431="nulová",J1431,0)</f>
        <v>0</v>
      </c>
      <c r="BJ1431" s="15" t="s">
        <v>72</v>
      </c>
      <c r="BK1431" s="133">
        <f>ROUND(I1431*H1431,2)</f>
        <v>4180</v>
      </c>
      <c r="BL1431" s="15" t="s">
        <v>131</v>
      </c>
      <c r="BM1431" s="132" t="s">
        <v>2775</v>
      </c>
    </row>
    <row r="1432" spans="2:65" s="1" customFormat="1" ht="29.25">
      <c r="B1432" s="27"/>
      <c r="D1432" s="134" t="s">
        <v>133</v>
      </c>
      <c r="F1432" s="135" t="s">
        <v>2776</v>
      </c>
      <c r="L1432" s="27"/>
      <c r="M1432" s="136"/>
      <c r="T1432" s="47"/>
      <c r="AT1432" s="15" t="s">
        <v>133</v>
      </c>
      <c r="AU1432" s="15" t="s">
        <v>74</v>
      </c>
    </row>
    <row r="1433" spans="2:65" s="1" customFormat="1">
      <c r="B1433" s="27"/>
      <c r="D1433" s="137" t="s">
        <v>135</v>
      </c>
      <c r="F1433" s="138" t="s">
        <v>2777</v>
      </c>
      <c r="L1433" s="27"/>
      <c r="M1433" s="136"/>
      <c r="T1433" s="47"/>
      <c r="AT1433" s="15" t="s">
        <v>135</v>
      </c>
      <c r="AU1433" s="15" t="s">
        <v>74</v>
      </c>
    </row>
    <row r="1434" spans="2:65" s="1" customFormat="1" ht="33" customHeight="1">
      <c r="B1434" s="121"/>
      <c r="C1434" s="122" t="s">
        <v>2778</v>
      </c>
      <c r="D1434" s="122" t="s">
        <v>126</v>
      </c>
      <c r="E1434" s="123" t="s">
        <v>2779</v>
      </c>
      <c r="F1434" s="124" t="s">
        <v>2780</v>
      </c>
      <c r="G1434" s="125" t="s">
        <v>346</v>
      </c>
      <c r="H1434" s="126">
        <v>2</v>
      </c>
      <c r="I1434" s="127">
        <v>2780</v>
      </c>
      <c r="J1434" s="127">
        <f>ROUND(I1434*H1434,2)</f>
        <v>5560</v>
      </c>
      <c r="K1434" s="124" t="s">
        <v>130</v>
      </c>
      <c r="L1434" s="27"/>
      <c r="M1434" s="128" t="s">
        <v>3</v>
      </c>
      <c r="N1434" s="129" t="s">
        <v>36</v>
      </c>
      <c r="O1434" s="130">
        <v>0</v>
      </c>
      <c r="P1434" s="130">
        <f>O1434*H1434</f>
        <v>0</v>
      </c>
      <c r="Q1434" s="130">
        <v>0</v>
      </c>
      <c r="R1434" s="130">
        <f>Q1434*H1434</f>
        <v>0</v>
      </c>
      <c r="S1434" s="130">
        <v>0</v>
      </c>
      <c r="T1434" s="131">
        <f>S1434*H1434</f>
        <v>0</v>
      </c>
      <c r="AR1434" s="132" t="s">
        <v>131</v>
      </c>
      <c r="AT1434" s="132" t="s">
        <v>126</v>
      </c>
      <c r="AU1434" s="132" t="s">
        <v>74</v>
      </c>
      <c r="AY1434" s="15" t="s">
        <v>124</v>
      </c>
      <c r="BE1434" s="133">
        <f>IF(N1434="základní",J1434,0)</f>
        <v>5560</v>
      </c>
      <c r="BF1434" s="133">
        <f>IF(N1434="snížená",J1434,0)</f>
        <v>0</v>
      </c>
      <c r="BG1434" s="133">
        <f>IF(N1434="zákl. přenesená",J1434,0)</f>
        <v>0</v>
      </c>
      <c r="BH1434" s="133">
        <f>IF(N1434="sníž. přenesená",J1434,0)</f>
        <v>0</v>
      </c>
      <c r="BI1434" s="133">
        <f>IF(N1434="nulová",J1434,0)</f>
        <v>0</v>
      </c>
      <c r="BJ1434" s="15" t="s">
        <v>72</v>
      </c>
      <c r="BK1434" s="133">
        <f>ROUND(I1434*H1434,2)</f>
        <v>5560</v>
      </c>
      <c r="BL1434" s="15" t="s">
        <v>131</v>
      </c>
      <c r="BM1434" s="132" t="s">
        <v>2781</v>
      </c>
    </row>
    <row r="1435" spans="2:65" s="1" customFormat="1" ht="29.25">
      <c r="B1435" s="27"/>
      <c r="D1435" s="134" t="s">
        <v>133</v>
      </c>
      <c r="F1435" s="135" t="s">
        <v>2782</v>
      </c>
      <c r="L1435" s="27"/>
      <c r="M1435" s="136"/>
      <c r="T1435" s="47"/>
      <c r="AT1435" s="15" t="s">
        <v>133</v>
      </c>
      <c r="AU1435" s="15" t="s">
        <v>74</v>
      </c>
    </row>
    <row r="1436" spans="2:65" s="1" customFormat="1">
      <c r="B1436" s="27"/>
      <c r="D1436" s="137" t="s">
        <v>135</v>
      </c>
      <c r="F1436" s="138" t="s">
        <v>2783</v>
      </c>
      <c r="L1436" s="27"/>
      <c r="M1436" s="136"/>
      <c r="T1436" s="47"/>
      <c r="AT1436" s="15" t="s">
        <v>135</v>
      </c>
      <c r="AU1436" s="15" t="s">
        <v>74</v>
      </c>
    </row>
    <row r="1437" spans="2:65" s="1" customFormat="1" ht="24.2" customHeight="1">
      <c r="B1437" s="121"/>
      <c r="C1437" s="122" t="s">
        <v>2784</v>
      </c>
      <c r="D1437" s="122" t="s">
        <v>126</v>
      </c>
      <c r="E1437" s="123" t="s">
        <v>2785</v>
      </c>
      <c r="F1437" s="124" t="s">
        <v>2786</v>
      </c>
      <c r="G1437" s="125" t="s">
        <v>346</v>
      </c>
      <c r="H1437" s="126">
        <v>40</v>
      </c>
      <c r="I1437" s="127">
        <v>1700</v>
      </c>
      <c r="J1437" s="127">
        <f>ROUND(I1437*H1437,2)</f>
        <v>68000</v>
      </c>
      <c r="K1437" s="124" t="s">
        <v>130</v>
      </c>
      <c r="L1437" s="27"/>
      <c r="M1437" s="128" t="s">
        <v>3</v>
      </c>
      <c r="N1437" s="129" t="s">
        <v>36</v>
      </c>
      <c r="O1437" s="130">
        <v>0</v>
      </c>
      <c r="P1437" s="130">
        <f>O1437*H1437</f>
        <v>0</v>
      </c>
      <c r="Q1437" s="130">
        <v>0</v>
      </c>
      <c r="R1437" s="130">
        <f>Q1437*H1437</f>
        <v>0</v>
      </c>
      <c r="S1437" s="130">
        <v>0</v>
      </c>
      <c r="T1437" s="131">
        <f>S1437*H1437</f>
        <v>0</v>
      </c>
      <c r="AR1437" s="132" t="s">
        <v>131</v>
      </c>
      <c r="AT1437" s="132" t="s">
        <v>126</v>
      </c>
      <c r="AU1437" s="132" t="s">
        <v>74</v>
      </c>
      <c r="AY1437" s="15" t="s">
        <v>124</v>
      </c>
      <c r="BE1437" s="133">
        <f>IF(N1437="základní",J1437,0)</f>
        <v>68000</v>
      </c>
      <c r="BF1437" s="133">
        <f>IF(N1437="snížená",J1437,0)</f>
        <v>0</v>
      </c>
      <c r="BG1437" s="133">
        <f>IF(N1437="zákl. přenesená",J1437,0)</f>
        <v>0</v>
      </c>
      <c r="BH1437" s="133">
        <f>IF(N1437="sníž. přenesená",J1437,0)</f>
        <v>0</v>
      </c>
      <c r="BI1437" s="133">
        <f>IF(N1437="nulová",J1437,0)</f>
        <v>0</v>
      </c>
      <c r="BJ1437" s="15" t="s">
        <v>72</v>
      </c>
      <c r="BK1437" s="133">
        <f>ROUND(I1437*H1437,2)</f>
        <v>68000</v>
      </c>
      <c r="BL1437" s="15" t="s">
        <v>131</v>
      </c>
      <c r="BM1437" s="132" t="s">
        <v>2787</v>
      </c>
    </row>
    <row r="1438" spans="2:65" s="1" customFormat="1" ht="29.25">
      <c r="B1438" s="27"/>
      <c r="D1438" s="134" t="s">
        <v>133</v>
      </c>
      <c r="F1438" s="135" t="s">
        <v>2788</v>
      </c>
      <c r="L1438" s="27"/>
      <c r="M1438" s="136"/>
      <c r="T1438" s="47"/>
      <c r="AT1438" s="15" t="s">
        <v>133</v>
      </c>
      <c r="AU1438" s="15" t="s">
        <v>74</v>
      </c>
    </row>
    <row r="1439" spans="2:65" s="1" customFormat="1">
      <c r="B1439" s="27"/>
      <c r="D1439" s="137" t="s">
        <v>135</v>
      </c>
      <c r="F1439" s="138" t="s">
        <v>2789</v>
      </c>
      <c r="L1439" s="27"/>
      <c r="M1439" s="136"/>
      <c r="T1439" s="47"/>
      <c r="AT1439" s="15" t="s">
        <v>135</v>
      </c>
      <c r="AU1439" s="15" t="s">
        <v>74</v>
      </c>
    </row>
    <row r="1440" spans="2:65" s="1" customFormat="1" ht="33" customHeight="1">
      <c r="B1440" s="121"/>
      <c r="C1440" s="122" t="s">
        <v>2790</v>
      </c>
      <c r="D1440" s="122" t="s">
        <v>126</v>
      </c>
      <c r="E1440" s="123" t="s">
        <v>2791</v>
      </c>
      <c r="F1440" s="124" t="s">
        <v>2792</v>
      </c>
      <c r="G1440" s="125" t="s">
        <v>346</v>
      </c>
      <c r="H1440" s="126">
        <v>5</v>
      </c>
      <c r="I1440" s="127">
        <v>2140</v>
      </c>
      <c r="J1440" s="127">
        <f>ROUND(I1440*H1440,2)</f>
        <v>10700</v>
      </c>
      <c r="K1440" s="124" t="s">
        <v>130</v>
      </c>
      <c r="L1440" s="27"/>
      <c r="M1440" s="128" t="s">
        <v>3</v>
      </c>
      <c r="N1440" s="129" t="s">
        <v>36</v>
      </c>
      <c r="O1440" s="130">
        <v>0</v>
      </c>
      <c r="P1440" s="130">
        <f>O1440*H1440</f>
        <v>0</v>
      </c>
      <c r="Q1440" s="130">
        <v>0</v>
      </c>
      <c r="R1440" s="130">
        <f>Q1440*H1440</f>
        <v>0</v>
      </c>
      <c r="S1440" s="130">
        <v>0</v>
      </c>
      <c r="T1440" s="131">
        <f>S1440*H1440</f>
        <v>0</v>
      </c>
      <c r="AR1440" s="132" t="s">
        <v>131</v>
      </c>
      <c r="AT1440" s="132" t="s">
        <v>126</v>
      </c>
      <c r="AU1440" s="132" t="s">
        <v>74</v>
      </c>
      <c r="AY1440" s="15" t="s">
        <v>124</v>
      </c>
      <c r="BE1440" s="133">
        <f>IF(N1440="základní",J1440,0)</f>
        <v>10700</v>
      </c>
      <c r="BF1440" s="133">
        <f>IF(N1440="snížená",J1440,0)</f>
        <v>0</v>
      </c>
      <c r="BG1440" s="133">
        <f>IF(N1440="zákl. přenesená",J1440,0)</f>
        <v>0</v>
      </c>
      <c r="BH1440" s="133">
        <f>IF(N1440="sníž. přenesená",J1440,0)</f>
        <v>0</v>
      </c>
      <c r="BI1440" s="133">
        <f>IF(N1440="nulová",J1440,0)</f>
        <v>0</v>
      </c>
      <c r="BJ1440" s="15" t="s">
        <v>72</v>
      </c>
      <c r="BK1440" s="133">
        <f>ROUND(I1440*H1440,2)</f>
        <v>10700</v>
      </c>
      <c r="BL1440" s="15" t="s">
        <v>131</v>
      </c>
      <c r="BM1440" s="132" t="s">
        <v>2793</v>
      </c>
    </row>
    <row r="1441" spans="2:65" s="1" customFormat="1" ht="19.5">
      <c r="B1441" s="27"/>
      <c r="D1441" s="134" t="s">
        <v>133</v>
      </c>
      <c r="F1441" s="135" t="s">
        <v>2794</v>
      </c>
      <c r="L1441" s="27"/>
      <c r="M1441" s="136"/>
      <c r="T1441" s="47"/>
      <c r="AT1441" s="15" t="s">
        <v>133</v>
      </c>
      <c r="AU1441" s="15" t="s">
        <v>74</v>
      </c>
    </row>
    <row r="1442" spans="2:65" s="1" customFormat="1">
      <c r="B1442" s="27"/>
      <c r="D1442" s="137" t="s">
        <v>135</v>
      </c>
      <c r="F1442" s="138" t="s">
        <v>2795</v>
      </c>
      <c r="L1442" s="27"/>
      <c r="M1442" s="136"/>
      <c r="T1442" s="47"/>
      <c r="AT1442" s="15" t="s">
        <v>135</v>
      </c>
      <c r="AU1442" s="15" t="s">
        <v>74</v>
      </c>
    </row>
    <row r="1443" spans="2:65" s="1" customFormat="1" ht="37.9" customHeight="1">
      <c r="B1443" s="121"/>
      <c r="C1443" s="122" t="s">
        <v>2796</v>
      </c>
      <c r="D1443" s="122" t="s">
        <v>126</v>
      </c>
      <c r="E1443" s="123" t="s">
        <v>2797</v>
      </c>
      <c r="F1443" s="124" t="s">
        <v>2798</v>
      </c>
      <c r="G1443" s="125" t="s">
        <v>346</v>
      </c>
      <c r="H1443" s="126">
        <v>5</v>
      </c>
      <c r="I1443" s="127">
        <v>4050</v>
      </c>
      <c r="J1443" s="127">
        <f>ROUND(I1443*H1443,2)</f>
        <v>20250</v>
      </c>
      <c r="K1443" s="124" t="s">
        <v>130</v>
      </c>
      <c r="L1443" s="27"/>
      <c r="M1443" s="128" t="s">
        <v>3</v>
      </c>
      <c r="N1443" s="129" t="s">
        <v>36</v>
      </c>
      <c r="O1443" s="130">
        <v>0</v>
      </c>
      <c r="P1443" s="130">
        <f>O1443*H1443</f>
        <v>0</v>
      </c>
      <c r="Q1443" s="130">
        <v>0</v>
      </c>
      <c r="R1443" s="130">
        <f>Q1443*H1443</f>
        <v>0</v>
      </c>
      <c r="S1443" s="130">
        <v>0</v>
      </c>
      <c r="T1443" s="131">
        <f>S1443*H1443</f>
        <v>0</v>
      </c>
      <c r="AR1443" s="132" t="s">
        <v>131</v>
      </c>
      <c r="AT1443" s="132" t="s">
        <v>126</v>
      </c>
      <c r="AU1443" s="132" t="s">
        <v>74</v>
      </c>
      <c r="AY1443" s="15" t="s">
        <v>124</v>
      </c>
      <c r="BE1443" s="133">
        <f>IF(N1443="základní",J1443,0)</f>
        <v>20250</v>
      </c>
      <c r="BF1443" s="133">
        <f>IF(N1443="snížená",J1443,0)</f>
        <v>0</v>
      </c>
      <c r="BG1443" s="133">
        <f>IF(N1443="zákl. přenesená",J1443,0)</f>
        <v>0</v>
      </c>
      <c r="BH1443" s="133">
        <f>IF(N1443="sníž. přenesená",J1443,0)</f>
        <v>0</v>
      </c>
      <c r="BI1443" s="133">
        <f>IF(N1443="nulová",J1443,0)</f>
        <v>0</v>
      </c>
      <c r="BJ1443" s="15" t="s">
        <v>72</v>
      </c>
      <c r="BK1443" s="133">
        <f>ROUND(I1443*H1443,2)</f>
        <v>20250</v>
      </c>
      <c r="BL1443" s="15" t="s">
        <v>131</v>
      </c>
      <c r="BM1443" s="132" t="s">
        <v>2799</v>
      </c>
    </row>
    <row r="1444" spans="2:65" s="1" customFormat="1" ht="29.25">
      <c r="B1444" s="27"/>
      <c r="D1444" s="134" t="s">
        <v>133</v>
      </c>
      <c r="F1444" s="135" t="s">
        <v>2800</v>
      </c>
      <c r="L1444" s="27"/>
      <c r="M1444" s="136"/>
      <c r="T1444" s="47"/>
      <c r="AT1444" s="15" t="s">
        <v>133</v>
      </c>
      <c r="AU1444" s="15" t="s">
        <v>74</v>
      </c>
    </row>
    <row r="1445" spans="2:65" s="1" customFormat="1">
      <c r="B1445" s="27"/>
      <c r="D1445" s="137" t="s">
        <v>135</v>
      </c>
      <c r="F1445" s="138" t="s">
        <v>2801</v>
      </c>
      <c r="L1445" s="27"/>
      <c r="M1445" s="136"/>
      <c r="T1445" s="47"/>
      <c r="AT1445" s="15" t="s">
        <v>135</v>
      </c>
      <c r="AU1445" s="15" t="s">
        <v>74</v>
      </c>
    </row>
    <row r="1446" spans="2:65" s="1" customFormat="1" ht="33" customHeight="1">
      <c r="B1446" s="121"/>
      <c r="C1446" s="122" t="s">
        <v>2802</v>
      </c>
      <c r="D1446" s="122" t="s">
        <v>126</v>
      </c>
      <c r="E1446" s="123" t="s">
        <v>2803</v>
      </c>
      <c r="F1446" s="124" t="s">
        <v>2804</v>
      </c>
      <c r="G1446" s="125" t="s">
        <v>346</v>
      </c>
      <c r="H1446" s="126">
        <v>5</v>
      </c>
      <c r="I1446" s="127">
        <v>4850</v>
      </c>
      <c r="J1446" s="127">
        <f>ROUND(I1446*H1446,2)</f>
        <v>24250</v>
      </c>
      <c r="K1446" s="124" t="s">
        <v>130</v>
      </c>
      <c r="L1446" s="27"/>
      <c r="M1446" s="128" t="s">
        <v>3</v>
      </c>
      <c r="N1446" s="129" t="s">
        <v>36</v>
      </c>
      <c r="O1446" s="130">
        <v>0</v>
      </c>
      <c r="P1446" s="130">
        <f>O1446*H1446</f>
        <v>0</v>
      </c>
      <c r="Q1446" s="130">
        <v>0</v>
      </c>
      <c r="R1446" s="130">
        <f>Q1446*H1446</f>
        <v>0</v>
      </c>
      <c r="S1446" s="130">
        <v>0</v>
      </c>
      <c r="T1446" s="131">
        <f>S1446*H1446</f>
        <v>0</v>
      </c>
      <c r="AR1446" s="132" t="s">
        <v>131</v>
      </c>
      <c r="AT1446" s="132" t="s">
        <v>126</v>
      </c>
      <c r="AU1446" s="132" t="s">
        <v>74</v>
      </c>
      <c r="AY1446" s="15" t="s">
        <v>124</v>
      </c>
      <c r="BE1446" s="133">
        <f>IF(N1446="základní",J1446,0)</f>
        <v>24250</v>
      </c>
      <c r="BF1446" s="133">
        <f>IF(N1446="snížená",J1446,0)</f>
        <v>0</v>
      </c>
      <c r="BG1446" s="133">
        <f>IF(N1446="zákl. přenesená",J1446,0)</f>
        <v>0</v>
      </c>
      <c r="BH1446" s="133">
        <f>IF(N1446="sníž. přenesená",J1446,0)</f>
        <v>0</v>
      </c>
      <c r="BI1446" s="133">
        <f>IF(N1446="nulová",J1446,0)</f>
        <v>0</v>
      </c>
      <c r="BJ1446" s="15" t="s">
        <v>72</v>
      </c>
      <c r="BK1446" s="133">
        <f>ROUND(I1446*H1446,2)</f>
        <v>24250</v>
      </c>
      <c r="BL1446" s="15" t="s">
        <v>131</v>
      </c>
      <c r="BM1446" s="132" t="s">
        <v>2805</v>
      </c>
    </row>
    <row r="1447" spans="2:65" s="1" customFormat="1" ht="29.25">
      <c r="B1447" s="27"/>
      <c r="D1447" s="134" t="s">
        <v>133</v>
      </c>
      <c r="F1447" s="135" t="s">
        <v>2806</v>
      </c>
      <c r="L1447" s="27"/>
      <c r="M1447" s="136"/>
      <c r="T1447" s="47"/>
      <c r="AT1447" s="15" t="s">
        <v>133</v>
      </c>
      <c r="AU1447" s="15" t="s">
        <v>74</v>
      </c>
    </row>
    <row r="1448" spans="2:65" s="1" customFormat="1">
      <c r="B1448" s="27"/>
      <c r="D1448" s="137" t="s">
        <v>135</v>
      </c>
      <c r="F1448" s="138" t="s">
        <v>2807</v>
      </c>
      <c r="L1448" s="27"/>
      <c r="M1448" s="136"/>
      <c r="T1448" s="47"/>
      <c r="AT1448" s="15" t="s">
        <v>135</v>
      </c>
      <c r="AU1448" s="15" t="s">
        <v>74</v>
      </c>
    </row>
    <row r="1449" spans="2:65" s="1" customFormat="1" ht="37.9" customHeight="1">
      <c r="B1449" s="121"/>
      <c r="C1449" s="122" t="s">
        <v>2808</v>
      </c>
      <c r="D1449" s="122" t="s">
        <v>126</v>
      </c>
      <c r="E1449" s="123" t="s">
        <v>2809</v>
      </c>
      <c r="F1449" s="124" t="s">
        <v>2810</v>
      </c>
      <c r="G1449" s="125" t="s">
        <v>346</v>
      </c>
      <c r="H1449" s="126">
        <v>10</v>
      </c>
      <c r="I1449" s="127">
        <v>2780</v>
      </c>
      <c r="J1449" s="127">
        <f>ROUND(I1449*H1449,2)</f>
        <v>27800</v>
      </c>
      <c r="K1449" s="124" t="s">
        <v>130</v>
      </c>
      <c r="L1449" s="27"/>
      <c r="M1449" s="128" t="s">
        <v>3</v>
      </c>
      <c r="N1449" s="129" t="s">
        <v>36</v>
      </c>
      <c r="O1449" s="130">
        <v>0</v>
      </c>
      <c r="P1449" s="130">
        <f>O1449*H1449</f>
        <v>0</v>
      </c>
      <c r="Q1449" s="130">
        <v>0</v>
      </c>
      <c r="R1449" s="130">
        <f>Q1449*H1449</f>
        <v>0</v>
      </c>
      <c r="S1449" s="130">
        <v>0</v>
      </c>
      <c r="T1449" s="131">
        <f>S1449*H1449</f>
        <v>0</v>
      </c>
      <c r="AR1449" s="132" t="s">
        <v>131</v>
      </c>
      <c r="AT1449" s="132" t="s">
        <v>126</v>
      </c>
      <c r="AU1449" s="132" t="s">
        <v>74</v>
      </c>
      <c r="AY1449" s="15" t="s">
        <v>124</v>
      </c>
      <c r="BE1449" s="133">
        <f>IF(N1449="základní",J1449,0)</f>
        <v>27800</v>
      </c>
      <c r="BF1449" s="133">
        <f>IF(N1449="snížená",J1449,0)</f>
        <v>0</v>
      </c>
      <c r="BG1449" s="133">
        <f>IF(N1449="zákl. přenesená",J1449,0)</f>
        <v>0</v>
      </c>
      <c r="BH1449" s="133">
        <f>IF(N1449="sníž. přenesená",J1449,0)</f>
        <v>0</v>
      </c>
      <c r="BI1449" s="133">
        <f>IF(N1449="nulová",J1449,0)</f>
        <v>0</v>
      </c>
      <c r="BJ1449" s="15" t="s">
        <v>72</v>
      </c>
      <c r="BK1449" s="133">
        <f>ROUND(I1449*H1449,2)</f>
        <v>27800</v>
      </c>
      <c r="BL1449" s="15" t="s">
        <v>131</v>
      </c>
      <c r="BM1449" s="132" t="s">
        <v>2811</v>
      </c>
    </row>
    <row r="1450" spans="2:65" s="1" customFormat="1" ht="29.25">
      <c r="B1450" s="27"/>
      <c r="D1450" s="134" t="s">
        <v>133</v>
      </c>
      <c r="F1450" s="135" t="s">
        <v>2812</v>
      </c>
      <c r="L1450" s="27"/>
      <c r="M1450" s="136"/>
      <c r="T1450" s="47"/>
      <c r="AT1450" s="15" t="s">
        <v>133</v>
      </c>
      <c r="AU1450" s="15" t="s">
        <v>74</v>
      </c>
    </row>
    <row r="1451" spans="2:65" s="1" customFormat="1">
      <c r="B1451" s="27"/>
      <c r="D1451" s="137" t="s">
        <v>135</v>
      </c>
      <c r="F1451" s="138" t="s">
        <v>2813</v>
      </c>
      <c r="L1451" s="27"/>
      <c r="M1451" s="136"/>
      <c r="T1451" s="47"/>
      <c r="AT1451" s="15" t="s">
        <v>135</v>
      </c>
      <c r="AU1451" s="15" t="s">
        <v>74</v>
      </c>
    </row>
    <row r="1452" spans="2:65" s="1" customFormat="1" ht="37.9" customHeight="1">
      <c r="B1452" s="121"/>
      <c r="C1452" s="122" t="s">
        <v>2814</v>
      </c>
      <c r="D1452" s="122" t="s">
        <v>126</v>
      </c>
      <c r="E1452" s="123" t="s">
        <v>2815</v>
      </c>
      <c r="F1452" s="124" t="s">
        <v>2816</v>
      </c>
      <c r="G1452" s="125" t="s">
        <v>346</v>
      </c>
      <c r="H1452" s="126">
        <v>20</v>
      </c>
      <c r="I1452" s="127">
        <v>21400</v>
      </c>
      <c r="J1452" s="127">
        <f>ROUND(I1452*H1452,2)</f>
        <v>428000</v>
      </c>
      <c r="K1452" s="124" t="s">
        <v>130</v>
      </c>
      <c r="L1452" s="27"/>
      <c r="M1452" s="128" t="s">
        <v>3</v>
      </c>
      <c r="N1452" s="129" t="s">
        <v>36</v>
      </c>
      <c r="O1452" s="130">
        <v>0</v>
      </c>
      <c r="P1452" s="130">
        <f>O1452*H1452</f>
        <v>0</v>
      </c>
      <c r="Q1452" s="130">
        <v>0</v>
      </c>
      <c r="R1452" s="130">
        <f>Q1452*H1452</f>
        <v>0</v>
      </c>
      <c r="S1452" s="130">
        <v>0</v>
      </c>
      <c r="T1452" s="131">
        <f>S1452*H1452</f>
        <v>0</v>
      </c>
      <c r="AR1452" s="132" t="s">
        <v>131</v>
      </c>
      <c r="AT1452" s="132" t="s">
        <v>126</v>
      </c>
      <c r="AU1452" s="132" t="s">
        <v>74</v>
      </c>
      <c r="AY1452" s="15" t="s">
        <v>124</v>
      </c>
      <c r="BE1452" s="133">
        <f>IF(N1452="základní",J1452,0)</f>
        <v>428000</v>
      </c>
      <c r="BF1452" s="133">
        <f>IF(N1452="snížená",J1452,0)</f>
        <v>0</v>
      </c>
      <c r="BG1452" s="133">
        <f>IF(N1452="zákl. přenesená",J1452,0)</f>
        <v>0</v>
      </c>
      <c r="BH1452" s="133">
        <f>IF(N1452="sníž. přenesená",J1452,0)</f>
        <v>0</v>
      </c>
      <c r="BI1452" s="133">
        <f>IF(N1452="nulová",J1452,0)</f>
        <v>0</v>
      </c>
      <c r="BJ1452" s="15" t="s">
        <v>72</v>
      </c>
      <c r="BK1452" s="133">
        <f>ROUND(I1452*H1452,2)</f>
        <v>428000</v>
      </c>
      <c r="BL1452" s="15" t="s">
        <v>131</v>
      </c>
      <c r="BM1452" s="132" t="s">
        <v>2817</v>
      </c>
    </row>
    <row r="1453" spans="2:65" s="1" customFormat="1" ht="29.25">
      <c r="B1453" s="27"/>
      <c r="D1453" s="134" t="s">
        <v>133</v>
      </c>
      <c r="F1453" s="135" t="s">
        <v>2818</v>
      </c>
      <c r="L1453" s="27"/>
      <c r="M1453" s="136"/>
      <c r="T1453" s="47"/>
      <c r="AT1453" s="15" t="s">
        <v>133</v>
      </c>
      <c r="AU1453" s="15" t="s">
        <v>74</v>
      </c>
    </row>
    <row r="1454" spans="2:65" s="1" customFormat="1">
      <c r="B1454" s="27"/>
      <c r="D1454" s="137" t="s">
        <v>135</v>
      </c>
      <c r="F1454" s="138" t="s">
        <v>2819</v>
      </c>
      <c r="L1454" s="27"/>
      <c r="M1454" s="136"/>
      <c r="T1454" s="47"/>
      <c r="AT1454" s="15" t="s">
        <v>135</v>
      </c>
      <c r="AU1454" s="15" t="s">
        <v>74</v>
      </c>
    </row>
    <row r="1455" spans="2:65" s="1" customFormat="1" ht="16.5" customHeight="1">
      <c r="B1455" s="121"/>
      <c r="C1455" s="122" t="s">
        <v>2820</v>
      </c>
      <c r="D1455" s="122" t="s">
        <v>126</v>
      </c>
      <c r="E1455" s="123" t="s">
        <v>2821</v>
      </c>
      <c r="F1455" s="124" t="s">
        <v>2822</v>
      </c>
      <c r="G1455" s="125" t="s">
        <v>346</v>
      </c>
      <c r="H1455" s="126">
        <v>50</v>
      </c>
      <c r="I1455" s="127">
        <v>383</v>
      </c>
      <c r="J1455" s="127">
        <f>ROUND(I1455*H1455,2)</f>
        <v>19150</v>
      </c>
      <c r="K1455" s="124" t="s">
        <v>130</v>
      </c>
      <c r="L1455" s="27"/>
      <c r="M1455" s="128" t="s">
        <v>3</v>
      </c>
      <c r="N1455" s="129" t="s">
        <v>36</v>
      </c>
      <c r="O1455" s="130">
        <v>0.749</v>
      </c>
      <c r="P1455" s="130">
        <f>O1455*H1455</f>
        <v>37.450000000000003</v>
      </c>
      <c r="Q1455" s="130">
        <v>0</v>
      </c>
      <c r="R1455" s="130">
        <f>Q1455*H1455</f>
        <v>0</v>
      </c>
      <c r="S1455" s="130">
        <v>0</v>
      </c>
      <c r="T1455" s="131">
        <f>S1455*H1455</f>
        <v>0</v>
      </c>
      <c r="AR1455" s="132" t="s">
        <v>131</v>
      </c>
      <c r="AT1455" s="132" t="s">
        <v>126</v>
      </c>
      <c r="AU1455" s="132" t="s">
        <v>74</v>
      </c>
      <c r="AY1455" s="15" t="s">
        <v>124</v>
      </c>
      <c r="BE1455" s="133">
        <f>IF(N1455="základní",J1455,0)</f>
        <v>19150</v>
      </c>
      <c r="BF1455" s="133">
        <f>IF(N1455="snížená",J1455,0)</f>
        <v>0</v>
      </c>
      <c r="BG1455" s="133">
        <f>IF(N1455="zákl. přenesená",J1455,0)</f>
        <v>0</v>
      </c>
      <c r="BH1455" s="133">
        <f>IF(N1455="sníž. přenesená",J1455,0)</f>
        <v>0</v>
      </c>
      <c r="BI1455" s="133">
        <f>IF(N1455="nulová",J1455,0)</f>
        <v>0</v>
      </c>
      <c r="BJ1455" s="15" t="s">
        <v>72</v>
      </c>
      <c r="BK1455" s="133">
        <f>ROUND(I1455*H1455,2)</f>
        <v>19150</v>
      </c>
      <c r="BL1455" s="15" t="s">
        <v>131</v>
      </c>
      <c r="BM1455" s="132" t="s">
        <v>2823</v>
      </c>
    </row>
    <row r="1456" spans="2:65" s="1" customFormat="1" ht="29.25">
      <c r="B1456" s="27"/>
      <c r="D1456" s="134" t="s">
        <v>133</v>
      </c>
      <c r="F1456" s="135" t="s">
        <v>2824</v>
      </c>
      <c r="L1456" s="27"/>
      <c r="M1456" s="136"/>
      <c r="T1456" s="47"/>
      <c r="AT1456" s="15" t="s">
        <v>133</v>
      </c>
      <c r="AU1456" s="15" t="s">
        <v>74</v>
      </c>
    </row>
    <row r="1457" spans="2:65" s="1" customFormat="1">
      <c r="B1457" s="27"/>
      <c r="D1457" s="137" t="s">
        <v>135</v>
      </c>
      <c r="F1457" s="138" t="s">
        <v>2825</v>
      </c>
      <c r="L1457" s="27"/>
      <c r="M1457" s="136"/>
      <c r="T1457" s="47"/>
      <c r="AT1457" s="15" t="s">
        <v>135</v>
      </c>
      <c r="AU1457" s="15" t="s">
        <v>74</v>
      </c>
    </row>
    <row r="1458" spans="2:65" s="1" customFormat="1" ht="16.5" customHeight="1">
      <c r="B1458" s="121"/>
      <c r="C1458" s="122" t="s">
        <v>2826</v>
      </c>
      <c r="D1458" s="122" t="s">
        <v>126</v>
      </c>
      <c r="E1458" s="123" t="s">
        <v>2827</v>
      </c>
      <c r="F1458" s="124" t="s">
        <v>2828</v>
      </c>
      <c r="G1458" s="125" t="s">
        <v>346</v>
      </c>
      <c r="H1458" s="126">
        <v>100</v>
      </c>
      <c r="I1458" s="127">
        <v>27.7</v>
      </c>
      <c r="J1458" s="127">
        <f>ROUND(I1458*H1458,2)</f>
        <v>2770</v>
      </c>
      <c r="K1458" s="124" t="s">
        <v>130</v>
      </c>
      <c r="L1458" s="27"/>
      <c r="M1458" s="128" t="s">
        <v>3</v>
      </c>
      <c r="N1458" s="129" t="s">
        <v>36</v>
      </c>
      <c r="O1458" s="130">
        <v>0.03</v>
      </c>
      <c r="P1458" s="130">
        <f>O1458*H1458</f>
        <v>3</v>
      </c>
      <c r="Q1458" s="130">
        <v>0</v>
      </c>
      <c r="R1458" s="130">
        <f>Q1458*H1458</f>
        <v>0</v>
      </c>
      <c r="S1458" s="130">
        <v>0</v>
      </c>
      <c r="T1458" s="131">
        <f>S1458*H1458</f>
        <v>0</v>
      </c>
      <c r="AR1458" s="132" t="s">
        <v>131</v>
      </c>
      <c r="AT1458" s="132" t="s">
        <v>126</v>
      </c>
      <c r="AU1458" s="132" t="s">
        <v>74</v>
      </c>
      <c r="AY1458" s="15" t="s">
        <v>124</v>
      </c>
      <c r="BE1458" s="133">
        <f>IF(N1458="základní",J1458,0)</f>
        <v>2770</v>
      </c>
      <c r="BF1458" s="133">
        <f>IF(N1458="snížená",J1458,0)</f>
        <v>0</v>
      </c>
      <c r="BG1458" s="133">
        <f>IF(N1458="zákl. přenesená",J1458,0)</f>
        <v>0</v>
      </c>
      <c r="BH1458" s="133">
        <f>IF(N1458="sníž. přenesená",J1458,0)</f>
        <v>0</v>
      </c>
      <c r="BI1458" s="133">
        <f>IF(N1458="nulová",J1458,0)</f>
        <v>0</v>
      </c>
      <c r="BJ1458" s="15" t="s">
        <v>72</v>
      </c>
      <c r="BK1458" s="133">
        <f>ROUND(I1458*H1458,2)</f>
        <v>2770</v>
      </c>
      <c r="BL1458" s="15" t="s">
        <v>131</v>
      </c>
      <c r="BM1458" s="132" t="s">
        <v>2829</v>
      </c>
    </row>
    <row r="1459" spans="2:65" s="1" customFormat="1" ht="39">
      <c r="B1459" s="27"/>
      <c r="D1459" s="134" t="s">
        <v>133</v>
      </c>
      <c r="F1459" s="135" t="s">
        <v>2830</v>
      </c>
      <c r="L1459" s="27"/>
      <c r="M1459" s="136"/>
      <c r="T1459" s="47"/>
      <c r="AT1459" s="15" t="s">
        <v>133</v>
      </c>
      <c r="AU1459" s="15" t="s">
        <v>74</v>
      </c>
    </row>
    <row r="1460" spans="2:65" s="1" customFormat="1">
      <c r="B1460" s="27"/>
      <c r="D1460" s="137" t="s">
        <v>135</v>
      </c>
      <c r="F1460" s="138" t="s">
        <v>2831</v>
      </c>
      <c r="L1460" s="27"/>
      <c r="M1460" s="136"/>
      <c r="T1460" s="47"/>
      <c r="AT1460" s="15" t="s">
        <v>135</v>
      </c>
      <c r="AU1460" s="15" t="s">
        <v>74</v>
      </c>
    </row>
    <row r="1461" spans="2:65" s="1" customFormat="1" ht="24.2" customHeight="1">
      <c r="B1461" s="121"/>
      <c r="C1461" s="122" t="s">
        <v>2832</v>
      </c>
      <c r="D1461" s="122" t="s">
        <v>126</v>
      </c>
      <c r="E1461" s="123" t="s">
        <v>2833</v>
      </c>
      <c r="F1461" s="124" t="s">
        <v>2834</v>
      </c>
      <c r="G1461" s="125" t="s">
        <v>346</v>
      </c>
      <c r="H1461" s="126">
        <v>200</v>
      </c>
      <c r="I1461" s="127">
        <v>270</v>
      </c>
      <c r="J1461" s="127">
        <f>ROUND(I1461*H1461,2)</f>
        <v>54000</v>
      </c>
      <c r="K1461" s="124" t="s">
        <v>130</v>
      </c>
      <c r="L1461" s="27"/>
      <c r="M1461" s="128" t="s">
        <v>3</v>
      </c>
      <c r="N1461" s="129" t="s">
        <v>36</v>
      </c>
      <c r="O1461" s="130">
        <v>0.24</v>
      </c>
      <c r="P1461" s="130">
        <f>O1461*H1461</f>
        <v>48</v>
      </c>
      <c r="Q1461" s="130">
        <v>0</v>
      </c>
      <c r="R1461" s="130">
        <f>Q1461*H1461</f>
        <v>0</v>
      </c>
      <c r="S1461" s="130">
        <v>0</v>
      </c>
      <c r="T1461" s="131">
        <f>S1461*H1461</f>
        <v>0</v>
      </c>
      <c r="AR1461" s="132" t="s">
        <v>131</v>
      </c>
      <c r="AT1461" s="132" t="s">
        <v>126</v>
      </c>
      <c r="AU1461" s="132" t="s">
        <v>74</v>
      </c>
      <c r="AY1461" s="15" t="s">
        <v>124</v>
      </c>
      <c r="BE1461" s="133">
        <f>IF(N1461="základní",J1461,0)</f>
        <v>54000</v>
      </c>
      <c r="BF1461" s="133">
        <f>IF(N1461="snížená",J1461,0)</f>
        <v>0</v>
      </c>
      <c r="BG1461" s="133">
        <f>IF(N1461="zákl. přenesená",J1461,0)</f>
        <v>0</v>
      </c>
      <c r="BH1461" s="133">
        <f>IF(N1461="sníž. přenesená",J1461,0)</f>
        <v>0</v>
      </c>
      <c r="BI1461" s="133">
        <f>IF(N1461="nulová",J1461,0)</f>
        <v>0</v>
      </c>
      <c r="BJ1461" s="15" t="s">
        <v>72</v>
      </c>
      <c r="BK1461" s="133">
        <f>ROUND(I1461*H1461,2)</f>
        <v>54000</v>
      </c>
      <c r="BL1461" s="15" t="s">
        <v>131</v>
      </c>
      <c r="BM1461" s="132" t="s">
        <v>2835</v>
      </c>
    </row>
    <row r="1462" spans="2:65" s="1" customFormat="1" ht="19.5">
      <c r="B1462" s="27"/>
      <c r="D1462" s="134" t="s">
        <v>133</v>
      </c>
      <c r="F1462" s="135" t="s">
        <v>2836</v>
      </c>
      <c r="L1462" s="27"/>
      <c r="M1462" s="136"/>
      <c r="T1462" s="47"/>
      <c r="AT1462" s="15" t="s">
        <v>133</v>
      </c>
      <c r="AU1462" s="15" t="s">
        <v>74</v>
      </c>
    </row>
    <row r="1463" spans="2:65" s="1" customFormat="1">
      <c r="B1463" s="27"/>
      <c r="D1463" s="137" t="s">
        <v>135</v>
      </c>
      <c r="F1463" s="138" t="s">
        <v>2837</v>
      </c>
      <c r="L1463" s="27"/>
      <c r="M1463" s="136"/>
      <c r="T1463" s="47"/>
      <c r="AT1463" s="15" t="s">
        <v>135</v>
      </c>
      <c r="AU1463" s="15" t="s">
        <v>74</v>
      </c>
    </row>
    <row r="1464" spans="2:65" s="1" customFormat="1" ht="16.5" customHeight="1">
      <c r="B1464" s="121"/>
      <c r="C1464" s="122" t="s">
        <v>2838</v>
      </c>
      <c r="D1464" s="122" t="s">
        <v>126</v>
      </c>
      <c r="E1464" s="123" t="s">
        <v>2839</v>
      </c>
      <c r="F1464" s="124" t="s">
        <v>2840</v>
      </c>
      <c r="G1464" s="125" t="s">
        <v>346</v>
      </c>
      <c r="H1464" s="126">
        <v>2000</v>
      </c>
      <c r="I1464" s="127">
        <v>15</v>
      </c>
      <c r="J1464" s="127">
        <f>ROUND(I1464*H1464,2)</f>
        <v>30000</v>
      </c>
      <c r="K1464" s="124" t="s">
        <v>130</v>
      </c>
      <c r="L1464" s="27"/>
      <c r="M1464" s="128" t="s">
        <v>3</v>
      </c>
      <c r="N1464" s="129" t="s">
        <v>36</v>
      </c>
      <c r="O1464" s="130">
        <v>4.0000000000000001E-3</v>
      </c>
      <c r="P1464" s="130">
        <f>O1464*H1464</f>
        <v>8</v>
      </c>
      <c r="Q1464" s="130">
        <v>0</v>
      </c>
      <c r="R1464" s="130">
        <f>Q1464*H1464</f>
        <v>0</v>
      </c>
      <c r="S1464" s="130">
        <v>0</v>
      </c>
      <c r="T1464" s="131">
        <f>S1464*H1464</f>
        <v>0</v>
      </c>
      <c r="AR1464" s="132" t="s">
        <v>131</v>
      </c>
      <c r="AT1464" s="132" t="s">
        <v>126</v>
      </c>
      <c r="AU1464" s="132" t="s">
        <v>74</v>
      </c>
      <c r="AY1464" s="15" t="s">
        <v>124</v>
      </c>
      <c r="BE1464" s="133">
        <f>IF(N1464="základní",J1464,0)</f>
        <v>30000</v>
      </c>
      <c r="BF1464" s="133">
        <f>IF(N1464="snížená",J1464,0)</f>
        <v>0</v>
      </c>
      <c r="BG1464" s="133">
        <f>IF(N1464="zákl. přenesená",J1464,0)</f>
        <v>0</v>
      </c>
      <c r="BH1464" s="133">
        <f>IF(N1464="sníž. přenesená",J1464,0)</f>
        <v>0</v>
      </c>
      <c r="BI1464" s="133">
        <f>IF(N1464="nulová",J1464,0)</f>
        <v>0</v>
      </c>
      <c r="BJ1464" s="15" t="s">
        <v>72</v>
      </c>
      <c r="BK1464" s="133">
        <f>ROUND(I1464*H1464,2)</f>
        <v>30000</v>
      </c>
      <c r="BL1464" s="15" t="s">
        <v>131</v>
      </c>
      <c r="BM1464" s="132" t="s">
        <v>2841</v>
      </c>
    </row>
    <row r="1465" spans="2:65" s="1" customFormat="1" ht="29.25">
      <c r="B1465" s="27"/>
      <c r="D1465" s="134" t="s">
        <v>133</v>
      </c>
      <c r="F1465" s="135" t="s">
        <v>2842</v>
      </c>
      <c r="L1465" s="27"/>
      <c r="M1465" s="136"/>
      <c r="T1465" s="47"/>
      <c r="AT1465" s="15" t="s">
        <v>133</v>
      </c>
      <c r="AU1465" s="15" t="s">
        <v>74</v>
      </c>
    </row>
    <row r="1466" spans="2:65" s="1" customFormat="1">
      <c r="B1466" s="27"/>
      <c r="D1466" s="137" t="s">
        <v>135</v>
      </c>
      <c r="F1466" s="138" t="s">
        <v>2843</v>
      </c>
      <c r="L1466" s="27"/>
      <c r="M1466" s="136"/>
      <c r="T1466" s="47"/>
      <c r="AT1466" s="15" t="s">
        <v>135</v>
      </c>
      <c r="AU1466" s="15" t="s">
        <v>74</v>
      </c>
    </row>
    <row r="1467" spans="2:65" s="1" customFormat="1" ht="24.2" customHeight="1">
      <c r="B1467" s="121"/>
      <c r="C1467" s="122" t="s">
        <v>2844</v>
      </c>
      <c r="D1467" s="122" t="s">
        <v>126</v>
      </c>
      <c r="E1467" s="123" t="s">
        <v>2845</v>
      </c>
      <c r="F1467" s="124" t="s">
        <v>2846</v>
      </c>
      <c r="G1467" s="125" t="s">
        <v>346</v>
      </c>
      <c r="H1467" s="126">
        <v>100</v>
      </c>
      <c r="I1467" s="127">
        <v>141</v>
      </c>
      <c r="J1467" s="127">
        <f>ROUND(I1467*H1467,2)</f>
        <v>14100</v>
      </c>
      <c r="K1467" s="124" t="s">
        <v>130</v>
      </c>
      <c r="L1467" s="27"/>
      <c r="M1467" s="128" t="s">
        <v>3</v>
      </c>
      <c r="N1467" s="129" t="s">
        <v>36</v>
      </c>
      <c r="O1467" s="130">
        <v>0.16400000000000001</v>
      </c>
      <c r="P1467" s="130">
        <f>O1467*H1467</f>
        <v>16.400000000000002</v>
      </c>
      <c r="Q1467" s="130">
        <v>0</v>
      </c>
      <c r="R1467" s="130">
        <f>Q1467*H1467</f>
        <v>0</v>
      </c>
      <c r="S1467" s="130">
        <v>0</v>
      </c>
      <c r="T1467" s="131">
        <f>S1467*H1467</f>
        <v>0</v>
      </c>
      <c r="AR1467" s="132" t="s">
        <v>131</v>
      </c>
      <c r="AT1467" s="132" t="s">
        <v>126</v>
      </c>
      <c r="AU1467" s="132" t="s">
        <v>74</v>
      </c>
      <c r="AY1467" s="15" t="s">
        <v>124</v>
      </c>
      <c r="BE1467" s="133">
        <f>IF(N1467="základní",J1467,0)</f>
        <v>14100</v>
      </c>
      <c r="BF1467" s="133">
        <f>IF(N1467="snížená",J1467,0)</f>
        <v>0</v>
      </c>
      <c r="BG1467" s="133">
        <f>IF(N1467="zákl. přenesená",J1467,0)</f>
        <v>0</v>
      </c>
      <c r="BH1467" s="133">
        <f>IF(N1467="sníž. přenesená",J1467,0)</f>
        <v>0</v>
      </c>
      <c r="BI1467" s="133">
        <f>IF(N1467="nulová",J1467,0)</f>
        <v>0</v>
      </c>
      <c r="BJ1467" s="15" t="s">
        <v>72</v>
      </c>
      <c r="BK1467" s="133">
        <f>ROUND(I1467*H1467,2)</f>
        <v>14100</v>
      </c>
      <c r="BL1467" s="15" t="s">
        <v>131</v>
      </c>
      <c r="BM1467" s="132" t="s">
        <v>2847</v>
      </c>
    </row>
    <row r="1468" spans="2:65" s="1" customFormat="1" ht="19.5">
      <c r="B1468" s="27"/>
      <c r="D1468" s="134" t="s">
        <v>133</v>
      </c>
      <c r="F1468" s="135" t="s">
        <v>2848</v>
      </c>
      <c r="L1468" s="27"/>
      <c r="M1468" s="136"/>
      <c r="T1468" s="47"/>
      <c r="AT1468" s="15" t="s">
        <v>133</v>
      </c>
      <c r="AU1468" s="15" t="s">
        <v>74</v>
      </c>
    </row>
    <row r="1469" spans="2:65" s="1" customFormat="1">
      <c r="B1469" s="27"/>
      <c r="D1469" s="137" t="s">
        <v>135</v>
      </c>
      <c r="F1469" s="138" t="s">
        <v>2849</v>
      </c>
      <c r="L1469" s="27"/>
      <c r="M1469" s="136"/>
      <c r="T1469" s="47"/>
      <c r="AT1469" s="15" t="s">
        <v>135</v>
      </c>
      <c r="AU1469" s="15" t="s">
        <v>74</v>
      </c>
    </row>
    <row r="1470" spans="2:65" s="1" customFormat="1" ht="24.2" customHeight="1">
      <c r="B1470" s="121"/>
      <c r="C1470" s="122" t="s">
        <v>2850</v>
      </c>
      <c r="D1470" s="122" t="s">
        <v>126</v>
      </c>
      <c r="E1470" s="123" t="s">
        <v>2851</v>
      </c>
      <c r="F1470" s="124" t="s">
        <v>2852</v>
      </c>
      <c r="G1470" s="125" t="s">
        <v>346</v>
      </c>
      <c r="H1470" s="126">
        <v>100</v>
      </c>
      <c r="I1470" s="127">
        <v>519</v>
      </c>
      <c r="J1470" s="127">
        <f>ROUND(I1470*H1470,2)</f>
        <v>51900</v>
      </c>
      <c r="K1470" s="124" t="s">
        <v>130</v>
      </c>
      <c r="L1470" s="27"/>
      <c r="M1470" s="128" t="s">
        <v>3</v>
      </c>
      <c r="N1470" s="129" t="s">
        <v>36</v>
      </c>
      <c r="O1470" s="130">
        <v>0.63800000000000001</v>
      </c>
      <c r="P1470" s="130">
        <f>O1470*H1470</f>
        <v>63.800000000000004</v>
      </c>
      <c r="Q1470" s="130">
        <v>0</v>
      </c>
      <c r="R1470" s="130">
        <f>Q1470*H1470</f>
        <v>0</v>
      </c>
      <c r="S1470" s="130">
        <v>0</v>
      </c>
      <c r="T1470" s="131">
        <f>S1470*H1470</f>
        <v>0</v>
      </c>
      <c r="AR1470" s="132" t="s">
        <v>131</v>
      </c>
      <c r="AT1470" s="132" t="s">
        <v>126</v>
      </c>
      <c r="AU1470" s="132" t="s">
        <v>74</v>
      </c>
      <c r="AY1470" s="15" t="s">
        <v>124</v>
      </c>
      <c r="BE1470" s="133">
        <f>IF(N1470="základní",J1470,0)</f>
        <v>51900</v>
      </c>
      <c r="BF1470" s="133">
        <f>IF(N1470="snížená",J1470,0)</f>
        <v>0</v>
      </c>
      <c r="BG1470" s="133">
        <f>IF(N1470="zákl. přenesená",J1470,0)</f>
        <v>0</v>
      </c>
      <c r="BH1470" s="133">
        <f>IF(N1470="sníž. přenesená",J1470,0)</f>
        <v>0</v>
      </c>
      <c r="BI1470" s="133">
        <f>IF(N1470="nulová",J1470,0)</f>
        <v>0</v>
      </c>
      <c r="BJ1470" s="15" t="s">
        <v>72</v>
      </c>
      <c r="BK1470" s="133">
        <f>ROUND(I1470*H1470,2)</f>
        <v>51900</v>
      </c>
      <c r="BL1470" s="15" t="s">
        <v>131</v>
      </c>
      <c r="BM1470" s="132" t="s">
        <v>2853</v>
      </c>
    </row>
    <row r="1471" spans="2:65" s="1" customFormat="1" ht="19.5">
      <c r="B1471" s="27"/>
      <c r="D1471" s="134" t="s">
        <v>133</v>
      </c>
      <c r="F1471" s="135" t="s">
        <v>2854</v>
      </c>
      <c r="L1471" s="27"/>
      <c r="M1471" s="136"/>
      <c r="T1471" s="47"/>
      <c r="AT1471" s="15" t="s">
        <v>133</v>
      </c>
      <c r="AU1471" s="15" t="s">
        <v>74</v>
      </c>
    </row>
    <row r="1472" spans="2:65" s="1" customFormat="1">
      <c r="B1472" s="27"/>
      <c r="D1472" s="137" t="s">
        <v>135</v>
      </c>
      <c r="F1472" s="138" t="s">
        <v>2855</v>
      </c>
      <c r="L1472" s="27"/>
      <c r="M1472" s="136"/>
      <c r="T1472" s="47"/>
      <c r="AT1472" s="15" t="s">
        <v>135</v>
      </c>
      <c r="AU1472" s="15" t="s">
        <v>74</v>
      </c>
    </row>
    <row r="1473" spans="2:65" s="1" customFormat="1" ht="21.75" customHeight="1">
      <c r="B1473" s="121"/>
      <c r="C1473" s="122" t="s">
        <v>2856</v>
      </c>
      <c r="D1473" s="122" t="s">
        <v>126</v>
      </c>
      <c r="E1473" s="123" t="s">
        <v>2857</v>
      </c>
      <c r="F1473" s="124" t="s">
        <v>2858</v>
      </c>
      <c r="G1473" s="125" t="s">
        <v>156</v>
      </c>
      <c r="H1473" s="126">
        <v>50</v>
      </c>
      <c r="I1473" s="127">
        <v>989</v>
      </c>
      <c r="J1473" s="127">
        <f>ROUND(I1473*H1473,2)</f>
        <v>49450</v>
      </c>
      <c r="K1473" s="124" t="s">
        <v>130</v>
      </c>
      <c r="L1473" s="27"/>
      <c r="M1473" s="128" t="s">
        <v>3</v>
      </c>
      <c r="N1473" s="129" t="s">
        <v>36</v>
      </c>
      <c r="O1473" s="130">
        <v>0.70299999999999996</v>
      </c>
      <c r="P1473" s="130">
        <f>O1473*H1473</f>
        <v>35.15</v>
      </c>
      <c r="Q1473" s="130">
        <v>0</v>
      </c>
      <c r="R1473" s="130">
        <f>Q1473*H1473</f>
        <v>0</v>
      </c>
      <c r="S1473" s="130">
        <v>0</v>
      </c>
      <c r="T1473" s="131">
        <f>S1473*H1473</f>
        <v>0</v>
      </c>
      <c r="AR1473" s="132" t="s">
        <v>131</v>
      </c>
      <c r="AT1473" s="132" t="s">
        <v>126</v>
      </c>
      <c r="AU1473" s="132" t="s">
        <v>74</v>
      </c>
      <c r="AY1473" s="15" t="s">
        <v>124</v>
      </c>
      <c r="BE1473" s="133">
        <f>IF(N1473="základní",J1473,0)</f>
        <v>49450</v>
      </c>
      <c r="BF1473" s="133">
        <f>IF(N1473="snížená",J1473,0)</f>
        <v>0</v>
      </c>
      <c r="BG1473" s="133">
        <f>IF(N1473="zákl. přenesená",J1473,0)</f>
        <v>0</v>
      </c>
      <c r="BH1473" s="133">
        <f>IF(N1473="sníž. přenesená",J1473,0)</f>
        <v>0</v>
      </c>
      <c r="BI1473" s="133">
        <f>IF(N1473="nulová",J1473,0)</f>
        <v>0</v>
      </c>
      <c r="BJ1473" s="15" t="s">
        <v>72</v>
      </c>
      <c r="BK1473" s="133">
        <f>ROUND(I1473*H1473,2)</f>
        <v>49450</v>
      </c>
      <c r="BL1473" s="15" t="s">
        <v>131</v>
      </c>
      <c r="BM1473" s="132" t="s">
        <v>2859</v>
      </c>
    </row>
    <row r="1474" spans="2:65" s="1" customFormat="1">
      <c r="B1474" s="27"/>
      <c r="D1474" s="134" t="s">
        <v>133</v>
      </c>
      <c r="F1474" s="135" t="s">
        <v>2860</v>
      </c>
      <c r="L1474" s="27"/>
      <c r="M1474" s="136"/>
      <c r="T1474" s="47"/>
      <c r="AT1474" s="15" t="s">
        <v>133</v>
      </c>
      <c r="AU1474" s="15" t="s">
        <v>74</v>
      </c>
    </row>
    <row r="1475" spans="2:65" s="1" customFormat="1">
      <c r="B1475" s="27"/>
      <c r="D1475" s="137" t="s">
        <v>135</v>
      </c>
      <c r="F1475" s="138" t="s">
        <v>2861</v>
      </c>
      <c r="L1475" s="27"/>
      <c r="M1475" s="136"/>
      <c r="T1475" s="47"/>
      <c r="AT1475" s="15" t="s">
        <v>135</v>
      </c>
      <c r="AU1475" s="15" t="s">
        <v>74</v>
      </c>
    </row>
    <row r="1476" spans="2:65" s="1" customFormat="1" ht="24.2" customHeight="1">
      <c r="B1476" s="121"/>
      <c r="C1476" s="122" t="s">
        <v>2862</v>
      </c>
      <c r="D1476" s="122" t="s">
        <v>126</v>
      </c>
      <c r="E1476" s="123" t="s">
        <v>2863</v>
      </c>
      <c r="F1476" s="124" t="s">
        <v>2864</v>
      </c>
      <c r="G1476" s="125" t="s">
        <v>346</v>
      </c>
      <c r="H1476" s="126">
        <v>80</v>
      </c>
      <c r="I1476" s="127">
        <v>373</v>
      </c>
      <c r="J1476" s="127">
        <f>ROUND(I1476*H1476,2)</f>
        <v>29840</v>
      </c>
      <c r="K1476" s="124" t="s">
        <v>130</v>
      </c>
      <c r="L1476" s="27"/>
      <c r="M1476" s="128" t="s">
        <v>3</v>
      </c>
      <c r="N1476" s="129" t="s">
        <v>36</v>
      </c>
      <c r="O1476" s="130">
        <v>1.004</v>
      </c>
      <c r="P1476" s="130">
        <f>O1476*H1476</f>
        <v>80.319999999999993</v>
      </c>
      <c r="Q1476" s="130">
        <v>0</v>
      </c>
      <c r="R1476" s="130">
        <f>Q1476*H1476</f>
        <v>0</v>
      </c>
      <c r="S1476" s="130">
        <v>0</v>
      </c>
      <c r="T1476" s="131">
        <f>S1476*H1476</f>
        <v>0</v>
      </c>
      <c r="AR1476" s="132" t="s">
        <v>131</v>
      </c>
      <c r="AT1476" s="132" t="s">
        <v>126</v>
      </c>
      <c r="AU1476" s="132" t="s">
        <v>74</v>
      </c>
      <c r="AY1476" s="15" t="s">
        <v>124</v>
      </c>
      <c r="BE1476" s="133">
        <f>IF(N1476="základní",J1476,0)</f>
        <v>29840</v>
      </c>
      <c r="BF1476" s="133">
        <f>IF(N1476="snížená",J1476,0)</f>
        <v>0</v>
      </c>
      <c r="BG1476" s="133">
        <f>IF(N1476="zákl. přenesená",J1476,0)</f>
        <v>0</v>
      </c>
      <c r="BH1476" s="133">
        <f>IF(N1476="sníž. přenesená",J1476,0)</f>
        <v>0</v>
      </c>
      <c r="BI1476" s="133">
        <f>IF(N1476="nulová",J1476,0)</f>
        <v>0</v>
      </c>
      <c r="BJ1476" s="15" t="s">
        <v>72</v>
      </c>
      <c r="BK1476" s="133">
        <f>ROUND(I1476*H1476,2)</f>
        <v>29840</v>
      </c>
      <c r="BL1476" s="15" t="s">
        <v>131</v>
      </c>
      <c r="BM1476" s="132" t="s">
        <v>2865</v>
      </c>
    </row>
    <row r="1477" spans="2:65" s="1" customFormat="1" ht="19.5">
      <c r="B1477" s="27"/>
      <c r="D1477" s="134" t="s">
        <v>133</v>
      </c>
      <c r="F1477" s="135" t="s">
        <v>2866</v>
      </c>
      <c r="L1477" s="27"/>
      <c r="M1477" s="136"/>
      <c r="T1477" s="47"/>
      <c r="AT1477" s="15" t="s">
        <v>133</v>
      </c>
      <c r="AU1477" s="15" t="s">
        <v>74</v>
      </c>
    </row>
    <row r="1478" spans="2:65" s="1" customFormat="1">
      <c r="B1478" s="27"/>
      <c r="D1478" s="137" t="s">
        <v>135</v>
      </c>
      <c r="F1478" s="138" t="s">
        <v>2867</v>
      </c>
      <c r="L1478" s="27"/>
      <c r="M1478" s="136"/>
      <c r="T1478" s="47"/>
      <c r="AT1478" s="15" t="s">
        <v>135</v>
      </c>
      <c r="AU1478" s="15" t="s">
        <v>74</v>
      </c>
    </row>
    <row r="1479" spans="2:65" s="1" customFormat="1" ht="24.2" customHeight="1">
      <c r="B1479" s="121"/>
      <c r="C1479" s="122" t="s">
        <v>2868</v>
      </c>
      <c r="D1479" s="122" t="s">
        <v>126</v>
      </c>
      <c r="E1479" s="123" t="s">
        <v>2869</v>
      </c>
      <c r="F1479" s="124" t="s">
        <v>2870</v>
      </c>
      <c r="G1479" s="125" t="s">
        <v>346</v>
      </c>
      <c r="H1479" s="126">
        <v>100</v>
      </c>
      <c r="I1479" s="127">
        <v>64.599999999999994</v>
      </c>
      <c r="J1479" s="127">
        <f>ROUND(I1479*H1479,2)</f>
        <v>6460</v>
      </c>
      <c r="K1479" s="124" t="s">
        <v>130</v>
      </c>
      <c r="L1479" s="27"/>
      <c r="M1479" s="128" t="s">
        <v>3</v>
      </c>
      <c r="N1479" s="129" t="s">
        <v>36</v>
      </c>
      <c r="O1479" s="130">
        <v>0.17399999999999999</v>
      </c>
      <c r="P1479" s="130">
        <f>O1479*H1479</f>
        <v>17.399999999999999</v>
      </c>
      <c r="Q1479" s="130">
        <v>0</v>
      </c>
      <c r="R1479" s="130">
        <f>Q1479*H1479</f>
        <v>0</v>
      </c>
      <c r="S1479" s="130">
        <v>0</v>
      </c>
      <c r="T1479" s="131">
        <f>S1479*H1479</f>
        <v>0</v>
      </c>
      <c r="AR1479" s="132" t="s">
        <v>131</v>
      </c>
      <c r="AT1479" s="132" t="s">
        <v>126</v>
      </c>
      <c r="AU1479" s="132" t="s">
        <v>74</v>
      </c>
      <c r="AY1479" s="15" t="s">
        <v>124</v>
      </c>
      <c r="BE1479" s="133">
        <f>IF(N1479="základní",J1479,0)</f>
        <v>6460</v>
      </c>
      <c r="BF1479" s="133">
        <f>IF(N1479="snížená",J1479,0)</f>
        <v>0</v>
      </c>
      <c r="BG1479" s="133">
        <f>IF(N1479="zákl. přenesená",J1479,0)</f>
        <v>0</v>
      </c>
      <c r="BH1479" s="133">
        <f>IF(N1479="sníž. přenesená",J1479,0)</f>
        <v>0</v>
      </c>
      <c r="BI1479" s="133">
        <f>IF(N1479="nulová",J1479,0)</f>
        <v>0</v>
      </c>
      <c r="BJ1479" s="15" t="s">
        <v>72</v>
      </c>
      <c r="BK1479" s="133">
        <f>ROUND(I1479*H1479,2)</f>
        <v>6460</v>
      </c>
      <c r="BL1479" s="15" t="s">
        <v>131</v>
      </c>
      <c r="BM1479" s="132" t="s">
        <v>2871</v>
      </c>
    </row>
    <row r="1480" spans="2:65" s="1" customFormat="1" ht="29.25">
      <c r="B1480" s="27"/>
      <c r="D1480" s="134" t="s">
        <v>133</v>
      </c>
      <c r="F1480" s="135" t="s">
        <v>2872</v>
      </c>
      <c r="L1480" s="27"/>
      <c r="M1480" s="136"/>
      <c r="T1480" s="47"/>
      <c r="AT1480" s="15" t="s">
        <v>133</v>
      </c>
      <c r="AU1480" s="15" t="s">
        <v>74</v>
      </c>
    </row>
    <row r="1481" spans="2:65" s="1" customFormat="1">
      <c r="B1481" s="27"/>
      <c r="D1481" s="137" t="s">
        <v>135</v>
      </c>
      <c r="F1481" s="138" t="s">
        <v>2873</v>
      </c>
      <c r="L1481" s="27"/>
      <c r="M1481" s="136"/>
      <c r="T1481" s="47"/>
      <c r="AT1481" s="15" t="s">
        <v>135</v>
      </c>
      <c r="AU1481" s="15" t="s">
        <v>74</v>
      </c>
    </row>
    <row r="1482" spans="2:65" s="1" customFormat="1" ht="24.2" customHeight="1">
      <c r="B1482" s="121"/>
      <c r="C1482" s="122" t="s">
        <v>2874</v>
      </c>
      <c r="D1482" s="122" t="s">
        <v>126</v>
      </c>
      <c r="E1482" s="123" t="s">
        <v>2875</v>
      </c>
      <c r="F1482" s="124" t="s">
        <v>2876</v>
      </c>
      <c r="G1482" s="125" t="s">
        <v>346</v>
      </c>
      <c r="H1482" s="126">
        <v>50</v>
      </c>
      <c r="I1482" s="127">
        <v>205</v>
      </c>
      <c r="J1482" s="127">
        <f>ROUND(I1482*H1482,2)</f>
        <v>10250</v>
      </c>
      <c r="K1482" s="124" t="s">
        <v>130</v>
      </c>
      <c r="L1482" s="27"/>
      <c r="M1482" s="128" t="s">
        <v>3</v>
      </c>
      <c r="N1482" s="129" t="s">
        <v>36</v>
      </c>
      <c r="O1482" s="130">
        <v>0.55300000000000005</v>
      </c>
      <c r="P1482" s="130">
        <f>O1482*H1482</f>
        <v>27.650000000000002</v>
      </c>
      <c r="Q1482" s="130">
        <v>0</v>
      </c>
      <c r="R1482" s="130">
        <f>Q1482*H1482</f>
        <v>0</v>
      </c>
      <c r="S1482" s="130">
        <v>0</v>
      </c>
      <c r="T1482" s="131">
        <f>S1482*H1482</f>
        <v>0</v>
      </c>
      <c r="AR1482" s="132" t="s">
        <v>131</v>
      </c>
      <c r="AT1482" s="132" t="s">
        <v>126</v>
      </c>
      <c r="AU1482" s="132" t="s">
        <v>74</v>
      </c>
      <c r="AY1482" s="15" t="s">
        <v>124</v>
      </c>
      <c r="BE1482" s="133">
        <f>IF(N1482="základní",J1482,0)</f>
        <v>10250</v>
      </c>
      <c r="BF1482" s="133">
        <f>IF(N1482="snížená",J1482,0)</f>
        <v>0</v>
      </c>
      <c r="BG1482" s="133">
        <f>IF(N1482="zákl. přenesená",J1482,0)</f>
        <v>0</v>
      </c>
      <c r="BH1482" s="133">
        <f>IF(N1482="sníž. přenesená",J1482,0)</f>
        <v>0</v>
      </c>
      <c r="BI1482" s="133">
        <f>IF(N1482="nulová",J1482,0)</f>
        <v>0</v>
      </c>
      <c r="BJ1482" s="15" t="s">
        <v>72</v>
      </c>
      <c r="BK1482" s="133">
        <f>ROUND(I1482*H1482,2)</f>
        <v>10250</v>
      </c>
      <c r="BL1482" s="15" t="s">
        <v>131</v>
      </c>
      <c r="BM1482" s="132" t="s">
        <v>2877</v>
      </c>
    </row>
    <row r="1483" spans="2:65" s="1" customFormat="1" ht="19.5">
      <c r="B1483" s="27"/>
      <c r="D1483" s="134" t="s">
        <v>133</v>
      </c>
      <c r="F1483" s="135" t="s">
        <v>2878</v>
      </c>
      <c r="L1483" s="27"/>
      <c r="M1483" s="136"/>
      <c r="T1483" s="47"/>
      <c r="AT1483" s="15" t="s">
        <v>133</v>
      </c>
      <c r="AU1483" s="15" t="s">
        <v>74</v>
      </c>
    </row>
    <row r="1484" spans="2:65" s="1" customFormat="1">
      <c r="B1484" s="27"/>
      <c r="D1484" s="137" t="s">
        <v>135</v>
      </c>
      <c r="F1484" s="138" t="s">
        <v>2879</v>
      </c>
      <c r="L1484" s="27"/>
      <c r="M1484" s="136"/>
      <c r="T1484" s="47"/>
      <c r="AT1484" s="15" t="s">
        <v>135</v>
      </c>
      <c r="AU1484" s="15" t="s">
        <v>74</v>
      </c>
    </row>
    <row r="1485" spans="2:65" s="1" customFormat="1" ht="33" customHeight="1">
      <c r="B1485" s="121"/>
      <c r="C1485" s="122" t="s">
        <v>2880</v>
      </c>
      <c r="D1485" s="122" t="s">
        <v>126</v>
      </c>
      <c r="E1485" s="123" t="s">
        <v>2881</v>
      </c>
      <c r="F1485" s="124" t="s">
        <v>2882</v>
      </c>
      <c r="G1485" s="125" t="s">
        <v>346</v>
      </c>
      <c r="H1485" s="126">
        <v>55</v>
      </c>
      <c r="I1485" s="127">
        <v>36</v>
      </c>
      <c r="J1485" s="127">
        <f>ROUND(I1485*H1485,2)</f>
        <v>1980</v>
      </c>
      <c r="K1485" s="124" t="s">
        <v>130</v>
      </c>
      <c r="L1485" s="27"/>
      <c r="M1485" s="128" t="s">
        <v>3</v>
      </c>
      <c r="N1485" s="129" t="s">
        <v>36</v>
      </c>
      <c r="O1485" s="130">
        <v>9.7000000000000003E-2</v>
      </c>
      <c r="P1485" s="130">
        <f>O1485*H1485</f>
        <v>5.335</v>
      </c>
      <c r="Q1485" s="130">
        <v>0</v>
      </c>
      <c r="R1485" s="130">
        <f>Q1485*H1485</f>
        <v>0</v>
      </c>
      <c r="S1485" s="130">
        <v>0</v>
      </c>
      <c r="T1485" s="131">
        <f>S1485*H1485</f>
        <v>0</v>
      </c>
      <c r="AR1485" s="132" t="s">
        <v>131</v>
      </c>
      <c r="AT1485" s="132" t="s">
        <v>126</v>
      </c>
      <c r="AU1485" s="132" t="s">
        <v>74</v>
      </c>
      <c r="AY1485" s="15" t="s">
        <v>124</v>
      </c>
      <c r="BE1485" s="133">
        <f>IF(N1485="základní",J1485,0)</f>
        <v>1980</v>
      </c>
      <c r="BF1485" s="133">
        <f>IF(N1485="snížená",J1485,0)</f>
        <v>0</v>
      </c>
      <c r="BG1485" s="133">
        <f>IF(N1485="zákl. přenesená",J1485,0)</f>
        <v>0</v>
      </c>
      <c r="BH1485" s="133">
        <f>IF(N1485="sníž. přenesená",J1485,0)</f>
        <v>0</v>
      </c>
      <c r="BI1485" s="133">
        <f>IF(N1485="nulová",J1485,0)</f>
        <v>0</v>
      </c>
      <c r="BJ1485" s="15" t="s">
        <v>72</v>
      </c>
      <c r="BK1485" s="133">
        <f>ROUND(I1485*H1485,2)</f>
        <v>1980</v>
      </c>
      <c r="BL1485" s="15" t="s">
        <v>131</v>
      </c>
      <c r="BM1485" s="132" t="s">
        <v>2883</v>
      </c>
    </row>
    <row r="1486" spans="2:65" s="1" customFormat="1" ht="29.25">
      <c r="B1486" s="27"/>
      <c r="D1486" s="134" t="s">
        <v>133</v>
      </c>
      <c r="F1486" s="135" t="s">
        <v>2884</v>
      </c>
      <c r="L1486" s="27"/>
      <c r="M1486" s="136"/>
      <c r="T1486" s="47"/>
      <c r="AT1486" s="15" t="s">
        <v>133</v>
      </c>
      <c r="AU1486" s="15" t="s">
        <v>74</v>
      </c>
    </row>
    <row r="1487" spans="2:65" s="1" customFormat="1">
      <c r="B1487" s="27"/>
      <c r="D1487" s="137" t="s">
        <v>135</v>
      </c>
      <c r="F1487" s="138" t="s">
        <v>2885</v>
      </c>
      <c r="L1487" s="27"/>
      <c r="M1487" s="136"/>
      <c r="T1487" s="47"/>
      <c r="AT1487" s="15" t="s">
        <v>135</v>
      </c>
      <c r="AU1487" s="15" t="s">
        <v>74</v>
      </c>
    </row>
    <row r="1488" spans="2:65" s="1" customFormat="1" ht="21.75" customHeight="1">
      <c r="B1488" s="121"/>
      <c r="C1488" s="122" t="s">
        <v>2886</v>
      </c>
      <c r="D1488" s="122" t="s">
        <v>126</v>
      </c>
      <c r="E1488" s="123" t="s">
        <v>2887</v>
      </c>
      <c r="F1488" s="124" t="s">
        <v>2888</v>
      </c>
      <c r="G1488" s="125" t="s">
        <v>346</v>
      </c>
      <c r="H1488" s="126">
        <v>70</v>
      </c>
      <c r="I1488" s="127">
        <v>50.9</v>
      </c>
      <c r="J1488" s="127">
        <f>ROUND(I1488*H1488,2)</f>
        <v>3563</v>
      </c>
      <c r="K1488" s="124" t="s">
        <v>130</v>
      </c>
      <c r="L1488" s="27"/>
      <c r="M1488" s="128" t="s">
        <v>3</v>
      </c>
      <c r="N1488" s="129" t="s">
        <v>36</v>
      </c>
      <c r="O1488" s="130">
        <v>0.03</v>
      </c>
      <c r="P1488" s="130">
        <f>O1488*H1488</f>
        <v>2.1</v>
      </c>
      <c r="Q1488" s="130">
        <v>0</v>
      </c>
      <c r="R1488" s="130">
        <f>Q1488*H1488</f>
        <v>0</v>
      </c>
      <c r="S1488" s="130">
        <v>0</v>
      </c>
      <c r="T1488" s="131">
        <f>S1488*H1488</f>
        <v>0</v>
      </c>
      <c r="AR1488" s="132" t="s">
        <v>131</v>
      </c>
      <c r="AT1488" s="132" t="s">
        <v>126</v>
      </c>
      <c r="AU1488" s="132" t="s">
        <v>74</v>
      </c>
      <c r="AY1488" s="15" t="s">
        <v>124</v>
      </c>
      <c r="BE1488" s="133">
        <f>IF(N1488="základní",J1488,0)</f>
        <v>3563</v>
      </c>
      <c r="BF1488" s="133">
        <f>IF(N1488="snížená",J1488,0)</f>
        <v>0</v>
      </c>
      <c r="BG1488" s="133">
        <f>IF(N1488="zákl. přenesená",J1488,0)</f>
        <v>0</v>
      </c>
      <c r="BH1488" s="133">
        <f>IF(N1488="sníž. přenesená",J1488,0)</f>
        <v>0</v>
      </c>
      <c r="BI1488" s="133">
        <f>IF(N1488="nulová",J1488,0)</f>
        <v>0</v>
      </c>
      <c r="BJ1488" s="15" t="s">
        <v>72</v>
      </c>
      <c r="BK1488" s="133">
        <f>ROUND(I1488*H1488,2)</f>
        <v>3563</v>
      </c>
      <c r="BL1488" s="15" t="s">
        <v>131</v>
      </c>
      <c r="BM1488" s="132" t="s">
        <v>2889</v>
      </c>
    </row>
    <row r="1489" spans="2:65" s="1" customFormat="1" ht="19.5">
      <c r="B1489" s="27"/>
      <c r="D1489" s="134" t="s">
        <v>133</v>
      </c>
      <c r="F1489" s="135" t="s">
        <v>2890</v>
      </c>
      <c r="L1489" s="27"/>
      <c r="M1489" s="136"/>
      <c r="T1489" s="47"/>
      <c r="AT1489" s="15" t="s">
        <v>133</v>
      </c>
      <c r="AU1489" s="15" t="s">
        <v>74</v>
      </c>
    </row>
    <row r="1490" spans="2:65" s="1" customFormat="1">
      <c r="B1490" s="27"/>
      <c r="D1490" s="137" t="s">
        <v>135</v>
      </c>
      <c r="F1490" s="138" t="s">
        <v>2891</v>
      </c>
      <c r="L1490" s="27"/>
      <c r="M1490" s="136"/>
      <c r="T1490" s="47"/>
      <c r="AT1490" s="15" t="s">
        <v>135</v>
      </c>
      <c r="AU1490" s="15" t="s">
        <v>74</v>
      </c>
    </row>
    <row r="1491" spans="2:65" s="1" customFormat="1" ht="24.2" customHeight="1">
      <c r="B1491" s="121"/>
      <c r="C1491" s="122" t="s">
        <v>2892</v>
      </c>
      <c r="D1491" s="122" t="s">
        <v>126</v>
      </c>
      <c r="E1491" s="123" t="s">
        <v>2893</v>
      </c>
      <c r="F1491" s="124" t="s">
        <v>2894</v>
      </c>
      <c r="G1491" s="125" t="s">
        <v>346</v>
      </c>
      <c r="H1491" s="126">
        <v>70</v>
      </c>
      <c r="I1491" s="127">
        <v>11.4</v>
      </c>
      <c r="J1491" s="127">
        <f>ROUND(I1491*H1491,2)</f>
        <v>798</v>
      </c>
      <c r="K1491" s="124" t="s">
        <v>130</v>
      </c>
      <c r="L1491" s="27"/>
      <c r="M1491" s="128" t="s">
        <v>3</v>
      </c>
      <c r="N1491" s="129" t="s">
        <v>36</v>
      </c>
      <c r="O1491" s="130">
        <v>2E-3</v>
      </c>
      <c r="P1491" s="130">
        <f>O1491*H1491</f>
        <v>0.14000000000000001</v>
      </c>
      <c r="Q1491" s="130">
        <v>0</v>
      </c>
      <c r="R1491" s="130">
        <f>Q1491*H1491</f>
        <v>0</v>
      </c>
      <c r="S1491" s="130">
        <v>0</v>
      </c>
      <c r="T1491" s="131">
        <f>S1491*H1491</f>
        <v>0</v>
      </c>
      <c r="AR1491" s="132" t="s">
        <v>131</v>
      </c>
      <c r="AT1491" s="132" t="s">
        <v>126</v>
      </c>
      <c r="AU1491" s="132" t="s">
        <v>74</v>
      </c>
      <c r="AY1491" s="15" t="s">
        <v>124</v>
      </c>
      <c r="BE1491" s="133">
        <f>IF(N1491="základní",J1491,0)</f>
        <v>798</v>
      </c>
      <c r="BF1491" s="133">
        <f>IF(N1491="snížená",J1491,0)</f>
        <v>0</v>
      </c>
      <c r="BG1491" s="133">
        <f>IF(N1491="zákl. přenesená",J1491,0)</f>
        <v>0</v>
      </c>
      <c r="BH1491" s="133">
        <f>IF(N1491="sníž. přenesená",J1491,0)</f>
        <v>0</v>
      </c>
      <c r="BI1491" s="133">
        <f>IF(N1491="nulová",J1491,0)</f>
        <v>0</v>
      </c>
      <c r="BJ1491" s="15" t="s">
        <v>72</v>
      </c>
      <c r="BK1491" s="133">
        <f>ROUND(I1491*H1491,2)</f>
        <v>798</v>
      </c>
      <c r="BL1491" s="15" t="s">
        <v>131</v>
      </c>
      <c r="BM1491" s="132" t="s">
        <v>2895</v>
      </c>
    </row>
    <row r="1492" spans="2:65" s="1" customFormat="1" ht="19.5">
      <c r="B1492" s="27"/>
      <c r="D1492" s="134" t="s">
        <v>133</v>
      </c>
      <c r="F1492" s="135" t="s">
        <v>2896</v>
      </c>
      <c r="L1492" s="27"/>
      <c r="M1492" s="136"/>
      <c r="T1492" s="47"/>
      <c r="AT1492" s="15" t="s">
        <v>133</v>
      </c>
      <c r="AU1492" s="15" t="s">
        <v>74</v>
      </c>
    </row>
    <row r="1493" spans="2:65" s="1" customFormat="1">
      <c r="B1493" s="27"/>
      <c r="D1493" s="137" t="s">
        <v>135</v>
      </c>
      <c r="F1493" s="138" t="s">
        <v>2897</v>
      </c>
      <c r="L1493" s="27"/>
      <c r="M1493" s="136"/>
      <c r="T1493" s="47"/>
      <c r="AT1493" s="15" t="s">
        <v>135</v>
      </c>
      <c r="AU1493" s="15" t="s">
        <v>74</v>
      </c>
    </row>
    <row r="1494" spans="2:65" s="1" customFormat="1" ht="16.5" customHeight="1">
      <c r="B1494" s="121"/>
      <c r="C1494" s="122" t="s">
        <v>2898</v>
      </c>
      <c r="D1494" s="122" t="s">
        <v>126</v>
      </c>
      <c r="E1494" s="123" t="s">
        <v>2899</v>
      </c>
      <c r="F1494" s="124" t="s">
        <v>2900</v>
      </c>
      <c r="G1494" s="125" t="s">
        <v>346</v>
      </c>
      <c r="H1494" s="126">
        <v>30</v>
      </c>
      <c r="I1494" s="127">
        <v>715</v>
      </c>
      <c r="J1494" s="127">
        <f>ROUND(I1494*H1494,2)</f>
        <v>21450</v>
      </c>
      <c r="K1494" s="124" t="s">
        <v>130</v>
      </c>
      <c r="L1494" s="27"/>
      <c r="M1494" s="128" t="s">
        <v>3</v>
      </c>
      <c r="N1494" s="129" t="s">
        <v>36</v>
      </c>
      <c r="O1494" s="130">
        <v>0.83499999999999996</v>
      </c>
      <c r="P1494" s="130">
        <f>O1494*H1494</f>
        <v>25.049999999999997</v>
      </c>
      <c r="Q1494" s="130">
        <v>0</v>
      </c>
      <c r="R1494" s="130">
        <f>Q1494*H1494</f>
        <v>0</v>
      </c>
      <c r="S1494" s="130">
        <v>0</v>
      </c>
      <c r="T1494" s="131">
        <f>S1494*H1494</f>
        <v>0</v>
      </c>
      <c r="AR1494" s="132" t="s">
        <v>131</v>
      </c>
      <c r="AT1494" s="132" t="s">
        <v>126</v>
      </c>
      <c r="AU1494" s="132" t="s">
        <v>74</v>
      </c>
      <c r="AY1494" s="15" t="s">
        <v>124</v>
      </c>
      <c r="BE1494" s="133">
        <f>IF(N1494="základní",J1494,0)</f>
        <v>21450</v>
      </c>
      <c r="BF1494" s="133">
        <f>IF(N1494="snížená",J1494,0)</f>
        <v>0</v>
      </c>
      <c r="BG1494" s="133">
        <f>IF(N1494="zákl. přenesená",J1494,0)</f>
        <v>0</v>
      </c>
      <c r="BH1494" s="133">
        <f>IF(N1494="sníž. přenesená",J1494,0)</f>
        <v>0</v>
      </c>
      <c r="BI1494" s="133">
        <f>IF(N1494="nulová",J1494,0)</f>
        <v>0</v>
      </c>
      <c r="BJ1494" s="15" t="s">
        <v>72</v>
      </c>
      <c r="BK1494" s="133">
        <f>ROUND(I1494*H1494,2)</f>
        <v>21450</v>
      </c>
      <c r="BL1494" s="15" t="s">
        <v>131</v>
      </c>
      <c r="BM1494" s="132" t="s">
        <v>2901</v>
      </c>
    </row>
    <row r="1495" spans="2:65" s="1" customFormat="1" ht="19.5">
      <c r="B1495" s="27"/>
      <c r="D1495" s="134" t="s">
        <v>133</v>
      </c>
      <c r="F1495" s="135" t="s">
        <v>2902</v>
      </c>
      <c r="L1495" s="27"/>
      <c r="M1495" s="136"/>
      <c r="T1495" s="47"/>
      <c r="AT1495" s="15" t="s">
        <v>133</v>
      </c>
      <c r="AU1495" s="15" t="s">
        <v>74</v>
      </c>
    </row>
    <row r="1496" spans="2:65" s="1" customFormat="1">
      <c r="B1496" s="27"/>
      <c r="D1496" s="137" t="s">
        <v>135</v>
      </c>
      <c r="F1496" s="138" t="s">
        <v>2903</v>
      </c>
      <c r="L1496" s="27"/>
      <c r="M1496" s="136"/>
      <c r="T1496" s="47"/>
      <c r="AT1496" s="15" t="s">
        <v>135</v>
      </c>
      <c r="AU1496" s="15" t="s">
        <v>74</v>
      </c>
    </row>
    <row r="1497" spans="2:65" s="1" customFormat="1" ht="24.2" customHeight="1">
      <c r="B1497" s="121"/>
      <c r="C1497" s="122" t="s">
        <v>2904</v>
      </c>
      <c r="D1497" s="122" t="s">
        <v>126</v>
      </c>
      <c r="E1497" s="123" t="s">
        <v>2905</v>
      </c>
      <c r="F1497" s="124" t="s">
        <v>2906</v>
      </c>
      <c r="G1497" s="125" t="s">
        <v>346</v>
      </c>
      <c r="H1497" s="126">
        <v>130</v>
      </c>
      <c r="I1497" s="127">
        <v>19.399999999999999</v>
      </c>
      <c r="J1497" s="127">
        <f>ROUND(I1497*H1497,2)</f>
        <v>2522</v>
      </c>
      <c r="K1497" s="124" t="s">
        <v>130</v>
      </c>
      <c r="L1497" s="27"/>
      <c r="M1497" s="128" t="s">
        <v>3</v>
      </c>
      <c r="N1497" s="129" t="s">
        <v>36</v>
      </c>
      <c r="O1497" s="130">
        <v>4.0000000000000001E-3</v>
      </c>
      <c r="P1497" s="130">
        <f>O1497*H1497</f>
        <v>0.52</v>
      </c>
      <c r="Q1497" s="130">
        <v>0</v>
      </c>
      <c r="R1497" s="130">
        <f>Q1497*H1497</f>
        <v>0</v>
      </c>
      <c r="S1497" s="130">
        <v>0</v>
      </c>
      <c r="T1497" s="131">
        <f>S1497*H1497</f>
        <v>0</v>
      </c>
      <c r="AR1497" s="132" t="s">
        <v>131</v>
      </c>
      <c r="AT1497" s="132" t="s">
        <v>126</v>
      </c>
      <c r="AU1497" s="132" t="s">
        <v>74</v>
      </c>
      <c r="AY1497" s="15" t="s">
        <v>124</v>
      </c>
      <c r="BE1497" s="133">
        <f>IF(N1497="základní",J1497,0)</f>
        <v>2522</v>
      </c>
      <c r="BF1497" s="133">
        <f>IF(N1497="snížená",J1497,0)</f>
        <v>0</v>
      </c>
      <c r="BG1497" s="133">
        <f>IF(N1497="zákl. přenesená",J1497,0)</f>
        <v>0</v>
      </c>
      <c r="BH1497" s="133">
        <f>IF(N1497="sníž. přenesená",J1497,0)</f>
        <v>0</v>
      </c>
      <c r="BI1497" s="133">
        <f>IF(N1497="nulová",J1497,0)</f>
        <v>0</v>
      </c>
      <c r="BJ1497" s="15" t="s">
        <v>72</v>
      </c>
      <c r="BK1497" s="133">
        <f>ROUND(I1497*H1497,2)</f>
        <v>2522</v>
      </c>
      <c r="BL1497" s="15" t="s">
        <v>131</v>
      </c>
      <c r="BM1497" s="132" t="s">
        <v>2907</v>
      </c>
    </row>
    <row r="1498" spans="2:65" s="1" customFormat="1" ht="29.25">
      <c r="B1498" s="27"/>
      <c r="D1498" s="134" t="s">
        <v>133</v>
      </c>
      <c r="F1498" s="135" t="s">
        <v>2908</v>
      </c>
      <c r="L1498" s="27"/>
      <c r="M1498" s="136"/>
      <c r="T1498" s="47"/>
      <c r="AT1498" s="15" t="s">
        <v>133</v>
      </c>
      <c r="AU1498" s="15" t="s">
        <v>74</v>
      </c>
    </row>
    <row r="1499" spans="2:65" s="1" customFormat="1">
      <c r="B1499" s="27"/>
      <c r="D1499" s="137" t="s">
        <v>135</v>
      </c>
      <c r="F1499" s="138" t="s">
        <v>2909</v>
      </c>
      <c r="L1499" s="27"/>
      <c r="M1499" s="136"/>
      <c r="T1499" s="47"/>
      <c r="AT1499" s="15" t="s">
        <v>135</v>
      </c>
      <c r="AU1499" s="15" t="s">
        <v>74</v>
      </c>
    </row>
    <row r="1500" spans="2:65" s="1" customFormat="1" ht="24.2" customHeight="1">
      <c r="B1500" s="121"/>
      <c r="C1500" s="122" t="s">
        <v>2910</v>
      </c>
      <c r="D1500" s="122" t="s">
        <v>126</v>
      </c>
      <c r="E1500" s="123" t="s">
        <v>2911</v>
      </c>
      <c r="F1500" s="124" t="s">
        <v>2846</v>
      </c>
      <c r="G1500" s="125" t="s">
        <v>346</v>
      </c>
      <c r="H1500" s="126">
        <v>50</v>
      </c>
      <c r="I1500" s="127">
        <v>193</v>
      </c>
      <c r="J1500" s="127">
        <f>ROUND(I1500*H1500,2)</f>
        <v>9650</v>
      </c>
      <c r="K1500" s="124" t="s">
        <v>130</v>
      </c>
      <c r="L1500" s="27"/>
      <c r="M1500" s="128" t="s">
        <v>3</v>
      </c>
      <c r="N1500" s="129" t="s">
        <v>36</v>
      </c>
      <c r="O1500" s="130">
        <v>0.159</v>
      </c>
      <c r="P1500" s="130">
        <f>O1500*H1500</f>
        <v>7.95</v>
      </c>
      <c r="Q1500" s="130">
        <v>0</v>
      </c>
      <c r="R1500" s="130">
        <f>Q1500*H1500</f>
        <v>0</v>
      </c>
      <c r="S1500" s="130">
        <v>0</v>
      </c>
      <c r="T1500" s="131">
        <f>S1500*H1500</f>
        <v>0</v>
      </c>
      <c r="AR1500" s="132" t="s">
        <v>131</v>
      </c>
      <c r="AT1500" s="132" t="s">
        <v>126</v>
      </c>
      <c r="AU1500" s="132" t="s">
        <v>74</v>
      </c>
      <c r="AY1500" s="15" t="s">
        <v>124</v>
      </c>
      <c r="BE1500" s="133">
        <f>IF(N1500="základní",J1500,0)</f>
        <v>9650</v>
      </c>
      <c r="BF1500" s="133">
        <f>IF(N1500="snížená",J1500,0)</f>
        <v>0</v>
      </c>
      <c r="BG1500" s="133">
        <f>IF(N1500="zákl. přenesená",J1500,0)</f>
        <v>0</v>
      </c>
      <c r="BH1500" s="133">
        <f>IF(N1500="sníž. přenesená",J1500,0)</f>
        <v>0</v>
      </c>
      <c r="BI1500" s="133">
        <f>IF(N1500="nulová",J1500,0)</f>
        <v>0</v>
      </c>
      <c r="BJ1500" s="15" t="s">
        <v>72</v>
      </c>
      <c r="BK1500" s="133">
        <f>ROUND(I1500*H1500,2)</f>
        <v>9650</v>
      </c>
      <c r="BL1500" s="15" t="s">
        <v>131</v>
      </c>
      <c r="BM1500" s="132" t="s">
        <v>2912</v>
      </c>
    </row>
    <row r="1501" spans="2:65" s="1" customFormat="1">
      <c r="B1501" s="27"/>
      <c r="D1501" s="134" t="s">
        <v>133</v>
      </c>
      <c r="F1501" s="135" t="s">
        <v>2913</v>
      </c>
      <c r="L1501" s="27"/>
      <c r="M1501" s="136"/>
      <c r="T1501" s="47"/>
      <c r="AT1501" s="15" t="s">
        <v>133</v>
      </c>
      <c r="AU1501" s="15" t="s">
        <v>74</v>
      </c>
    </row>
    <row r="1502" spans="2:65" s="1" customFormat="1">
      <c r="B1502" s="27"/>
      <c r="D1502" s="137" t="s">
        <v>135</v>
      </c>
      <c r="F1502" s="138" t="s">
        <v>2914</v>
      </c>
      <c r="L1502" s="27"/>
      <c r="M1502" s="136"/>
      <c r="T1502" s="47"/>
      <c r="AT1502" s="15" t="s">
        <v>135</v>
      </c>
      <c r="AU1502" s="15" t="s">
        <v>74</v>
      </c>
    </row>
    <row r="1503" spans="2:65" s="1" customFormat="1" ht="24.2" customHeight="1">
      <c r="B1503" s="121"/>
      <c r="C1503" s="122" t="s">
        <v>2915</v>
      </c>
      <c r="D1503" s="122" t="s">
        <v>126</v>
      </c>
      <c r="E1503" s="123" t="s">
        <v>2916</v>
      </c>
      <c r="F1503" s="124" t="s">
        <v>2852</v>
      </c>
      <c r="G1503" s="125" t="s">
        <v>346</v>
      </c>
      <c r="H1503" s="126">
        <v>50</v>
      </c>
      <c r="I1503" s="127">
        <v>581</v>
      </c>
      <c r="J1503" s="127">
        <f>ROUND(I1503*H1503,2)</f>
        <v>29050</v>
      </c>
      <c r="K1503" s="124" t="s">
        <v>130</v>
      </c>
      <c r="L1503" s="27"/>
      <c r="M1503" s="128" t="s">
        <v>3</v>
      </c>
      <c r="N1503" s="129" t="s">
        <v>36</v>
      </c>
      <c r="O1503" s="130">
        <v>0.376</v>
      </c>
      <c r="P1503" s="130">
        <f>O1503*H1503</f>
        <v>18.8</v>
      </c>
      <c r="Q1503" s="130">
        <v>0</v>
      </c>
      <c r="R1503" s="130">
        <f>Q1503*H1503</f>
        <v>0</v>
      </c>
      <c r="S1503" s="130">
        <v>0</v>
      </c>
      <c r="T1503" s="131">
        <f>S1503*H1503</f>
        <v>0</v>
      </c>
      <c r="AR1503" s="132" t="s">
        <v>131</v>
      </c>
      <c r="AT1503" s="132" t="s">
        <v>126</v>
      </c>
      <c r="AU1503" s="132" t="s">
        <v>74</v>
      </c>
      <c r="AY1503" s="15" t="s">
        <v>124</v>
      </c>
      <c r="BE1503" s="133">
        <f>IF(N1503="základní",J1503,0)</f>
        <v>29050</v>
      </c>
      <c r="BF1503" s="133">
        <f>IF(N1503="snížená",J1503,0)</f>
        <v>0</v>
      </c>
      <c r="BG1503" s="133">
        <f>IF(N1503="zákl. přenesená",J1503,0)</f>
        <v>0</v>
      </c>
      <c r="BH1503" s="133">
        <f>IF(N1503="sníž. přenesená",J1503,0)</f>
        <v>0</v>
      </c>
      <c r="BI1503" s="133">
        <f>IF(N1503="nulová",J1503,0)</f>
        <v>0</v>
      </c>
      <c r="BJ1503" s="15" t="s">
        <v>72</v>
      </c>
      <c r="BK1503" s="133">
        <f>ROUND(I1503*H1503,2)</f>
        <v>29050</v>
      </c>
      <c r="BL1503" s="15" t="s">
        <v>131</v>
      </c>
      <c r="BM1503" s="132" t="s">
        <v>2917</v>
      </c>
    </row>
    <row r="1504" spans="2:65" s="1" customFormat="1" ht="19.5">
      <c r="B1504" s="27"/>
      <c r="D1504" s="134" t="s">
        <v>133</v>
      </c>
      <c r="F1504" s="135" t="s">
        <v>2918</v>
      </c>
      <c r="L1504" s="27"/>
      <c r="M1504" s="136"/>
      <c r="T1504" s="47"/>
      <c r="AT1504" s="15" t="s">
        <v>133</v>
      </c>
      <c r="AU1504" s="15" t="s">
        <v>74</v>
      </c>
    </row>
    <row r="1505" spans="2:65" s="1" customFormat="1">
      <c r="B1505" s="27"/>
      <c r="D1505" s="137" t="s">
        <v>135</v>
      </c>
      <c r="F1505" s="138" t="s">
        <v>2919</v>
      </c>
      <c r="L1505" s="27"/>
      <c r="M1505" s="136"/>
      <c r="T1505" s="47"/>
      <c r="AT1505" s="15" t="s">
        <v>135</v>
      </c>
      <c r="AU1505" s="15" t="s">
        <v>74</v>
      </c>
    </row>
    <row r="1506" spans="2:65" s="11" customFormat="1" ht="22.9" customHeight="1">
      <c r="B1506" s="110"/>
      <c r="D1506" s="111" t="s">
        <v>64</v>
      </c>
      <c r="E1506" s="119" t="s">
        <v>2920</v>
      </c>
      <c r="F1506" s="119" t="s">
        <v>2921</v>
      </c>
      <c r="J1506" s="120">
        <f>BK1506</f>
        <v>352131</v>
      </c>
      <c r="L1506" s="110"/>
      <c r="M1506" s="114"/>
      <c r="P1506" s="115">
        <f>SUM(P1507:P1533)</f>
        <v>816.21</v>
      </c>
      <c r="R1506" s="115">
        <f>SUM(R1507:R1533)</f>
        <v>0</v>
      </c>
      <c r="T1506" s="116">
        <f>SUM(T1507:T1533)</f>
        <v>0</v>
      </c>
      <c r="AR1506" s="111" t="s">
        <v>72</v>
      </c>
      <c r="AT1506" s="117" t="s">
        <v>64</v>
      </c>
      <c r="AU1506" s="117" t="s">
        <v>72</v>
      </c>
      <c r="AY1506" s="111" t="s">
        <v>124</v>
      </c>
      <c r="BK1506" s="118">
        <f>SUM(BK1507:BK1533)</f>
        <v>352131</v>
      </c>
    </row>
    <row r="1507" spans="2:65" s="1" customFormat="1" ht="24.2" customHeight="1">
      <c r="B1507" s="121"/>
      <c r="C1507" s="122" t="s">
        <v>2922</v>
      </c>
      <c r="D1507" s="122" t="s">
        <v>126</v>
      </c>
      <c r="E1507" s="123" t="s">
        <v>2923</v>
      </c>
      <c r="F1507" s="124" t="s">
        <v>2924</v>
      </c>
      <c r="G1507" s="125" t="s">
        <v>346</v>
      </c>
      <c r="H1507" s="126">
        <v>70</v>
      </c>
      <c r="I1507" s="127">
        <v>1980</v>
      </c>
      <c r="J1507" s="127">
        <f>ROUND(I1507*H1507,2)</f>
        <v>138600</v>
      </c>
      <c r="K1507" s="124" t="s">
        <v>130</v>
      </c>
      <c r="L1507" s="27"/>
      <c r="M1507" s="128" t="s">
        <v>3</v>
      </c>
      <c r="N1507" s="129" t="s">
        <v>36</v>
      </c>
      <c r="O1507" s="130">
        <v>5.48</v>
      </c>
      <c r="P1507" s="130">
        <f>O1507*H1507</f>
        <v>383.6</v>
      </c>
      <c r="Q1507" s="130">
        <v>0</v>
      </c>
      <c r="R1507" s="130">
        <f>Q1507*H1507</f>
        <v>0</v>
      </c>
      <c r="S1507" s="130">
        <v>0</v>
      </c>
      <c r="T1507" s="131">
        <f>S1507*H1507</f>
        <v>0</v>
      </c>
      <c r="AR1507" s="132" t="s">
        <v>131</v>
      </c>
      <c r="AT1507" s="132" t="s">
        <v>126</v>
      </c>
      <c r="AU1507" s="132" t="s">
        <v>74</v>
      </c>
      <c r="AY1507" s="15" t="s">
        <v>124</v>
      </c>
      <c r="BE1507" s="133">
        <f>IF(N1507="základní",J1507,0)</f>
        <v>138600</v>
      </c>
      <c r="BF1507" s="133">
        <f>IF(N1507="snížená",J1507,0)</f>
        <v>0</v>
      </c>
      <c r="BG1507" s="133">
        <f>IF(N1507="zákl. přenesená",J1507,0)</f>
        <v>0</v>
      </c>
      <c r="BH1507" s="133">
        <f>IF(N1507="sníž. přenesená",J1507,0)</f>
        <v>0</v>
      </c>
      <c r="BI1507" s="133">
        <f>IF(N1507="nulová",J1507,0)</f>
        <v>0</v>
      </c>
      <c r="BJ1507" s="15" t="s">
        <v>72</v>
      </c>
      <c r="BK1507" s="133">
        <f>ROUND(I1507*H1507,2)</f>
        <v>138600</v>
      </c>
      <c r="BL1507" s="15" t="s">
        <v>131</v>
      </c>
      <c r="BM1507" s="132" t="s">
        <v>2925</v>
      </c>
    </row>
    <row r="1508" spans="2:65" s="1" customFormat="1" ht="39">
      <c r="B1508" s="27"/>
      <c r="D1508" s="134" t="s">
        <v>133</v>
      </c>
      <c r="F1508" s="135" t="s">
        <v>2926</v>
      </c>
      <c r="L1508" s="27"/>
      <c r="M1508" s="136"/>
      <c r="T1508" s="47"/>
      <c r="AT1508" s="15" t="s">
        <v>133</v>
      </c>
      <c r="AU1508" s="15" t="s">
        <v>74</v>
      </c>
    </row>
    <row r="1509" spans="2:65" s="1" customFormat="1">
      <c r="B1509" s="27"/>
      <c r="D1509" s="137" t="s">
        <v>135</v>
      </c>
      <c r="F1509" s="138" t="s">
        <v>2927</v>
      </c>
      <c r="L1509" s="27"/>
      <c r="M1509" s="136"/>
      <c r="T1509" s="47"/>
      <c r="AT1509" s="15" t="s">
        <v>135</v>
      </c>
      <c r="AU1509" s="15" t="s">
        <v>74</v>
      </c>
    </row>
    <row r="1510" spans="2:65" s="1" customFormat="1" ht="24.2" customHeight="1">
      <c r="B1510" s="121"/>
      <c r="C1510" s="122" t="s">
        <v>2928</v>
      </c>
      <c r="D1510" s="122" t="s">
        <v>126</v>
      </c>
      <c r="E1510" s="123" t="s">
        <v>2929</v>
      </c>
      <c r="F1510" s="124" t="s">
        <v>2930</v>
      </c>
      <c r="G1510" s="125" t="s">
        <v>346</v>
      </c>
      <c r="H1510" s="126">
        <v>100</v>
      </c>
      <c r="I1510" s="127">
        <v>543</v>
      </c>
      <c r="J1510" s="127">
        <f>ROUND(I1510*H1510,2)</f>
        <v>54300</v>
      </c>
      <c r="K1510" s="124" t="s">
        <v>130</v>
      </c>
      <c r="L1510" s="27"/>
      <c r="M1510" s="128" t="s">
        <v>3</v>
      </c>
      <c r="N1510" s="129" t="s">
        <v>36</v>
      </c>
      <c r="O1510" s="130">
        <v>1.5</v>
      </c>
      <c r="P1510" s="130">
        <f>O1510*H1510</f>
        <v>150</v>
      </c>
      <c r="Q1510" s="130">
        <v>0</v>
      </c>
      <c r="R1510" s="130">
        <f>Q1510*H1510</f>
        <v>0</v>
      </c>
      <c r="S1510" s="130">
        <v>0</v>
      </c>
      <c r="T1510" s="131">
        <f>S1510*H1510</f>
        <v>0</v>
      </c>
      <c r="AR1510" s="132" t="s">
        <v>131</v>
      </c>
      <c r="AT1510" s="132" t="s">
        <v>126</v>
      </c>
      <c r="AU1510" s="132" t="s">
        <v>74</v>
      </c>
      <c r="AY1510" s="15" t="s">
        <v>124</v>
      </c>
      <c r="BE1510" s="133">
        <f>IF(N1510="základní",J1510,0)</f>
        <v>54300</v>
      </c>
      <c r="BF1510" s="133">
        <f>IF(N1510="snížená",J1510,0)</f>
        <v>0</v>
      </c>
      <c r="BG1510" s="133">
        <f>IF(N1510="zákl. přenesená",J1510,0)</f>
        <v>0</v>
      </c>
      <c r="BH1510" s="133">
        <f>IF(N1510="sníž. přenesená",J1510,0)</f>
        <v>0</v>
      </c>
      <c r="BI1510" s="133">
        <f>IF(N1510="nulová",J1510,0)</f>
        <v>0</v>
      </c>
      <c r="BJ1510" s="15" t="s">
        <v>72</v>
      </c>
      <c r="BK1510" s="133">
        <f>ROUND(I1510*H1510,2)</f>
        <v>54300</v>
      </c>
      <c r="BL1510" s="15" t="s">
        <v>131</v>
      </c>
      <c r="BM1510" s="132" t="s">
        <v>2931</v>
      </c>
    </row>
    <row r="1511" spans="2:65" s="1" customFormat="1" ht="48.75">
      <c r="B1511" s="27"/>
      <c r="D1511" s="134" t="s">
        <v>133</v>
      </c>
      <c r="F1511" s="135" t="s">
        <v>2932</v>
      </c>
      <c r="L1511" s="27"/>
      <c r="M1511" s="136"/>
      <c r="T1511" s="47"/>
      <c r="AT1511" s="15" t="s">
        <v>133</v>
      </c>
      <c r="AU1511" s="15" t="s">
        <v>74</v>
      </c>
    </row>
    <row r="1512" spans="2:65" s="1" customFormat="1">
      <c r="B1512" s="27"/>
      <c r="D1512" s="137" t="s">
        <v>135</v>
      </c>
      <c r="F1512" s="138" t="s">
        <v>2933</v>
      </c>
      <c r="L1512" s="27"/>
      <c r="M1512" s="136"/>
      <c r="T1512" s="47"/>
      <c r="AT1512" s="15" t="s">
        <v>135</v>
      </c>
      <c r="AU1512" s="15" t="s">
        <v>74</v>
      </c>
    </row>
    <row r="1513" spans="2:65" s="1" customFormat="1" ht="24.2" customHeight="1">
      <c r="B1513" s="121"/>
      <c r="C1513" s="122" t="s">
        <v>2934</v>
      </c>
      <c r="D1513" s="122" t="s">
        <v>126</v>
      </c>
      <c r="E1513" s="123" t="s">
        <v>2935</v>
      </c>
      <c r="F1513" s="124" t="s">
        <v>2936</v>
      </c>
      <c r="G1513" s="125" t="s">
        <v>346</v>
      </c>
      <c r="H1513" s="126">
        <v>100</v>
      </c>
      <c r="I1513" s="127">
        <v>423</v>
      </c>
      <c r="J1513" s="127">
        <f>ROUND(I1513*H1513,2)</f>
        <v>42300</v>
      </c>
      <c r="K1513" s="124" t="s">
        <v>130</v>
      </c>
      <c r="L1513" s="27"/>
      <c r="M1513" s="128" t="s">
        <v>3</v>
      </c>
      <c r="N1513" s="129" t="s">
        <v>36</v>
      </c>
      <c r="O1513" s="130">
        <v>0.45400000000000001</v>
      </c>
      <c r="P1513" s="130">
        <f>O1513*H1513</f>
        <v>45.4</v>
      </c>
      <c r="Q1513" s="130">
        <v>0</v>
      </c>
      <c r="R1513" s="130">
        <f>Q1513*H1513</f>
        <v>0</v>
      </c>
      <c r="S1513" s="130">
        <v>0</v>
      </c>
      <c r="T1513" s="131">
        <f>S1513*H1513</f>
        <v>0</v>
      </c>
      <c r="AR1513" s="132" t="s">
        <v>131</v>
      </c>
      <c r="AT1513" s="132" t="s">
        <v>126</v>
      </c>
      <c r="AU1513" s="132" t="s">
        <v>74</v>
      </c>
      <c r="AY1513" s="15" t="s">
        <v>124</v>
      </c>
      <c r="BE1513" s="133">
        <f>IF(N1513="základní",J1513,0)</f>
        <v>42300</v>
      </c>
      <c r="BF1513" s="133">
        <f>IF(N1513="snížená",J1513,0)</f>
        <v>0</v>
      </c>
      <c r="BG1513" s="133">
        <f>IF(N1513="zákl. přenesená",J1513,0)</f>
        <v>0</v>
      </c>
      <c r="BH1513" s="133">
        <f>IF(N1513="sníž. přenesená",J1513,0)</f>
        <v>0</v>
      </c>
      <c r="BI1513" s="133">
        <f>IF(N1513="nulová",J1513,0)</f>
        <v>0</v>
      </c>
      <c r="BJ1513" s="15" t="s">
        <v>72</v>
      </c>
      <c r="BK1513" s="133">
        <f>ROUND(I1513*H1513,2)</f>
        <v>42300</v>
      </c>
      <c r="BL1513" s="15" t="s">
        <v>131</v>
      </c>
      <c r="BM1513" s="132" t="s">
        <v>2937</v>
      </c>
    </row>
    <row r="1514" spans="2:65" s="1" customFormat="1" ht="29.25">
      <c r="B1514" s="27"/>
      <c r="D1514" s="134" t="s">
        <v>133</v>
      </c>
      <c r="F1514" s="135" t="s">
        <v>2938</v>
      </c>
      <c r="L1514" s="27"/>
      <c r="M1514" s="136"/>
      <c r="T1514" s="47"/>
      <c r="AT1514" s="15" t="s">
        <v>133</v>
      </c>
      <c r="AU1514" s="15" t="s">
        <v>74</v>
      </c>
    </row>
    <row r="1515" spans="2:65" s="1" customFormat="1">
      <c r="B1515" s="27"/>
      <c r="D1515" s="137" t="s">
        <v>135</v>
      </c>
      <c r="F1515" s="138" t="s">
        <v>2939</v>
      </c>
      <c r="L1515" s="27"/>
      <c r="M1515" s="136"/>
      <c r="T1515" s="47"/>
      <c r="AT1515" s="15" t="s">
        <v>135</v>
      </c>
      <c r="AU1515" s="15" t="s">
        <v>74</v>
      </c>
    </row>
    <row r="1516" spans="2:65" s="1" customFormat="1" ht="33" customHeight="1">
      <c r="B1516" s="121"/>
      <c r="C1516" s="122" t="s">
        <v>2940</v>
      </c>
      <c r="D1516" s="122" t="s">
        <v>126</v>
      </c>
      <c r="E1516" s="123" t="s">
        <v>2941</v>
      </c>
      <c r="F1516" s="124" t="s">
        <v>2942</v>
      </c>
      <c r="G1516" s="125" t="s">
        <v>346</v>
      </c>
      <c r="H1516" s="126">
        <v>150</v>
      </c>
      <c r="I1516" s="127">
        <v>266</v>
      </c>
      <c r="J1516" s="127">
        <f>ROUND(I1516*H1516,2)</f>
        <v>39900</v>
      </c>
      <c r="K1516" s="124" t="s">
        <v>130</v>
      </c>
      <c r="L1516" s="27"/>
      <c r="M1516" s="128" t="s">
        <v>3</v>
      </c>
      <c r="N1516" s="129" t="s">
        <v>36</v>
      </c>
      <c r="O1516" s="130">
        <v>0.35899999999999999</v>
      </c>
      <c r="P1516" s="130">
        <f>O1516*H1516</f>
        <v>53.849999999999994</v>
      </c>
      <c r="Q1516" s="130">
        <v>0</v>
      </c>
      <c r="R1516" s="130">
        <f>Q1516*H1516</f>
        <v>0</v>
      </c>
      <c r="S1516" s="130">
        <v>0</v>
      </c>
      <c r="T1516" s="131">
        <f>S1516*H1516</f>
        <v>0</v>
      </c>
      <c r="AR1516" s="132" t="s">
        <v>131</v>
      </c>
      <c r="AT1516" s="132" t="s">
        <v>126</v>
      </c>
      <c r="AU1516" s="132" t="s">
        <v>74</v>
      </c>
      <c r="AY1516" s="15" t="s">
        <v>124</v>
      </c>
      <c r="BE1516" s="133">
        <f>IF(N1516="základní",J1516,0)</f>
        <v>39900</v>
      </c>
      <c r="BF1516" s="133">
        <f>IF(N1516="snížená",J1516,0)</f>
        <v>0</v>
      </c>
      <c r="BG1516" s="133">
        <f>IF(N1516="zákl. přenesená",J1516,0)</f>
        <v>0</v>
      </c>
      <c r="BH1516" s="133">
        <f>IF(N1516="sníž. přenesená",J1516,0)</f>
        <v>0</v>
      </c>
      <c r="BI1516" s="133">
        <f>IF(N1516="nulová",J1516,0)</f>
        <v>0</v>
      </c>
      <c r="BJ1516" s="15" t="s">
        <v>72</v>
      </c>
      <c r="BK1516" s="133">
        <f>ROUND(I1516*H1516,2)</f>
        <v>39900</v>
      </c>
      <c r="BL1516" s="15" t="s">
        <v>131</v>
      </c>
      <c r="BM1516" s="132" t="s">
        <v>2943</v>
      </c>
    </row>
    <row r="1517" spans="2:65" s="1" customFormat="1" ht="29.25">
      <c r="B1517" s="27"/>
      <c r="D1517" s="134" t="s">
        <v>133</v>
      </c>
      <c r="F1517" s="135" t="s">
        <v>2944</v>
      </c>
      <c r="L1517" s="27"/>
      <c r="M1517" s="136"/>
      <c r="T1517" s="47"/>
      <c r="AT1517" s="15" t="s">
        <v>133</v>
      </c>
      <c r="AU1517" s="15" t="s">
        <v>74</v>
      </c>
    </row>
    <row r="1518" spans="2:65" s="1" customFormat="1">
      <c r="B1518" s="27"/>
      <c r="D1518" s="137" t="s">
        <v>135</v>
      </c>
      <c r="F1518" s="138" t="s">
        <v>2945</v>
      </c>
      <c r="L1518" s="27"/>
      <c r="M1518" s="136"/>
      <c r="T1518" s="47"/>
      <c r="AT1518" s="15" t="s">
        <v>135</v>
      </c>
      <c r="AU1518" s="15" t="s">
        <v>74</v>
      </c>
    </row>
    <row r="1519" spans="2:65" s="1" customFormat="1" ht="33" customHeight="1">
      <c r="B1519" s="121"/>
      <c r="C1519" s="122" t="s">
        <v>2946</v>
      </c>
      <c r="D1519" s="122" t="s">
        <v>126</v>
      </c>
      <c r="E1519" s="123" t="s">
        <v>2947</v>
      </c>
      <c r="F1519" s="124" t="s">
        <v>2948</v>
      </c>
      <c r="G1519" s="125" t="s">
        <v>346</v>
      </c>
      <c r="H1519" s="126">
        <v>50</v>
      </c>
      <c r="I1519" s="127">
        <v>373</v>
      </c>
      <c r="J1519" s="127">
        <f>ROUND(I1519*H1519,2)</f>
        <v>18650</v>
      </c>
      <c r="K1519" s="124" t="s">
        <v>130</v>
      </c>
      <c r="L1519" s="27"/>
      <c r="M1519" s="128" t="s">
        <v>3</v>
      </c>
      <c r="N1519" s="129" t="s">
        <v>36</v>
      </c>
      <c r="O1519" s="130">
        <v>1.0049999999999999</v>
      </c>
      <c r="P1519" s="130">
        <f>O1519*H1519</f>
        <v>50.249999999999993</v>
      </c>
      <c r="Q1519" s="130">
        <v>0</v>
      </c>
      <c r="R1519" s="130">
        <f>Q1519*H1519</f>
        <v>0</v>
      </c>
      <c r="S1519" s="130">
        <v>0</v>
      </c>
      <c r="T1519" s="131">
        <f>S1519*H1519</f>
        <v>0</v>
      </c>
      <c r="AR1519" s="132" t="s">
        <v>131</v>
      </c>
      <c r="AT1519" s="132" t="s">
        <v>126</v>
      </c>
      <c r="AU1519" s="132" t="s">
        <v>74</v>
      </c>
      <c r="AY1519" s="15" t="s">
        <v>124</v>
      </c>
      <c r="BE1519" s="133">
        <f>IF(N1519="základní",J1519,0)</f>
        <v>18650</v>
      </c>
      <c r="BF1519" s="133">
        <f>IF(N1519="snížená",J1519,0)</f>
        <v>0</v>
      </c>
      <c r="BG1519" s="133">
        <f>IF(N1519="zákl. přenesená",J1519,0)</f>
        <v>0</v>
      </c>
      <c r="BH1519" s="133">
        <f>IF(N1519="sníž. přenesená",J1519,0)</f>
        <v>0</v>
      </c>
      <c r="BI1519" s="133">
        <f>IF(N1519="nulová",J1519,0)</f>
        <v>0</v>
      </c>
      <c r="BJ1519" s="15" t="s">
        <v>72</v>
      </c>
      <c r="BK1519" s="133">
        <f>ROUND(I1519*H1519,2)</f>
        <v>18650</v>
      </c>
      <c r="BL1519" s="15" t="s">
        <v>131</v>
      </c>
      <c r="BM1519" s="132" t="s">
        <v>2949</v>
      </c>
    </row>
    <row r="1520" spans="2:65" s="1" customFormat="1" ht="29.25">
      <c r="B1520" s="27"/>
      <c r="D1520" s="134" t="s">
        <v>133</v>
      </c>
      <c r="F1520" s="135" t="s">
        <v>2950</v>
      </c>
      <c r="L1520" s="27"/>
      <c r="M1520" s="136"/>
      <c r="T1520" s="47"/>
      <c r="AT1520" s="15" t="s">
        <v>133</v>
      </c>
      <c r="AU1520" s="15" t="s">
        <v>74</v>
      </c>
    </row>
    <row r="1521" spans="2:65" s="1" customFormat="1">
      <c r="B1521" s="27"/>
      <c r="D1521" s="137" t="s">
        <v>135</v>
      </c>
      <c r="F1521" s="138" t="s">
        <v>2951</v>
      </c>
      <c r="L1521" s="27"/>
      <c r="M1521" s="136"/>
      <c r="T1521" s="47"/>
      <c r="AT1521" s="15" t="s">
        <v>135</v>
      </c>
      <c r="AU1521" s="15" t="s">
        <v>74</v>
      </c>
    </row>
    <row r="1522" spans="2:65" s="1" customFormat="1" ht="24.2" customHeight="1">
      <c r="B1522" s="121"/>
      <c r="C1522" s="122" t="s">
        <v>2952</v>
      </c>
      <c r="D1522" s="122" t="s">
        <v>126</v>
      </c>
      <c r="E1522" s="123" t="s">
        <v>2953</v>
      </c>
      <c r="F1522" s="124" t="s">
        <v>2954</v>
      </c>
      <c r="G1522" s="125" t="s">
        <v>346</v>
      </c>
      <c r="H1522" s="126">
        <v>80</v>
      </c>
      <c r="I1522" s="127">
        <v>471</v>
      </c>
      <c r="J1522" s="127">
        <f>ROUND(I1522*H1522,2)</f>
        <v>37680</v>
      </c>
      <c r="K1522" s="124" t="s">
        <v>130</v>
      </c>
      <c r="L1522" s="27"/>
      <c r="M1522" s="128" t="s">
        <v>3</v>
      </c>
      <c r="N1522" s="129" t="s">
        <v>36</v>
      </c>
      <c r="O1522" s="130">
        <v>1.27</v>
      </c>
      <c r="P1522" s="130">
        <f>O1522*H1522</f>
        <v>101.6</v>
      </c>
      <c r="Q1522" s="130">
        <v>0</v>
      </c>
      <c r="R1522" s="130">
        <f>Q1522*H1522</f>
        <v>0</v>
      </c>
      <c r="S1522" s="130">
        <v>0</v>
      </c>
      <c r="T1522" s="131">
        <f>S1522*H1522</f>
        <v>0</v>
      </c>
      <c r="AR1522" s="132" t="s">
        <v>131</v>
      </c>
      <c r="AT1522" s="132" t="s">
        <v>126</v>
      </c>
      <c r="AU1522" s="132" t="s">
        <v>74</v>
      </c>
      <c r="AY1522" s="15" t="s">
        <v>124</v>
      </c>
      <c r="BE1522" s="133">
        <f>IF(N1522="základní",J1522,0)</f>
        <v>37680</v>
      </c>
      <c r="BF1522" s="133">
        <f>IF(N1522="snížená",J1522,0)</f>
        <v>0</v>
      </c>
      <c r="BG1522" s="133">
        <f>IF(N1522="zákl. přenesená",J1522,0)</f>
        <v>0</v>
      </c>
      <c r="BH1522" s="133">
        <f>IF(N1522="sníž. přenesená",J1522,0)</f>
        <v>0</v>
      </c>
      <c r="BI1522" s="133">
        <f>IF(N1522="nulová",J1522,0)</f>
        <v>0</v>
      </c>
      <c r="BJ1522" s="15" t="s">
        <v>72</v>
      </c>
      <c r="BK1522" s="133">
        <f>ROUND(I1522*H1522,2)</f>
        <v>37680</v>
      </c>
      <c r="BL1522" s="15" t="s">
        <v>131</v>
      </c>
      <c r="BM1522" s="132" t="s">
        <v>2955</v>
      </c>
    </row>
    <row r="1523" spans="2:65" s="1" customFormat="1" ht="19.5">
      <c r="B1523" s="27"/>
      <c r="D1523" s="134" t="s">
        <v>133</v>
      </c>
      <c r="F1523" s="135" t="s">
        <v>2956</v>
      </c>
      <c r="L1523" s="27"/>
      <c r="M1523" s="136"/>
      <c r="T1523" s="47"/>
      <c r="AT1523" s="15" t="s">
        <v>133</v>
      </c>
      <c r="AU1523" s="15" t="s">
        <v>74</v>
      </c>
    </row>
    <row r="1524" spans="2:65" s="1" customFormat="1">
      <c r="B1524" s="27"/>
      <c r="D1524" s="137" t="s">
        <v>135</v>
      </c>
      <c r="F1524" s="138" t="s">
        <v>2957</v>
      </c>
      <c r="L1524" s="27"/>
      <c r="M1524" s="136"/>
      <c r="T1524" s="47"/>
      <c r="AT1524" s="15" t="s">
        <v>135</v>
      </c>
      <c r="AU1524" s="15" t="s">
        <v>74</v>
      </c>
    </row>
    <row r="1525" spans="2:65" s="1" customFormat="1" ht="33" customHeight="1">
      <c r="B1525" s="121"/>
      <c r="C1525" s="122" t="s">
        <v>2958</v>
      </c>
      <c r="D1525" s="122" t="s">
        <v>126</v>
      </c>
      <c r="E1525" s="123" t="s">
        <v>2959</v>
      </c>
      <c r="F1525" s="124" t="s">
        <v>2960</v>
      </c>
      <c r="G1525" s="125" t="s">
        <v>346</v>
      </c>
      <c r="H1525" s="126">
        <v>100</v>
      </c>
      <c r="I1525" s="127">
        <v>100</v>
      </c>
      <c r="J1525" s="127">
        <f>ROUND(I1525*H1525,2)</f>
        <v>10000</v>
      </c>
      <c r="K1525" s="124" t="s">
        <v>130</v>
      </c>
      <c r="L1525" s="27"/>
      <c r="M1525" s="128" t="s">
        <v>3</v>
      </c>
      <c r="N1525" s="129" t="s">
        <v>36</v>
      </c>
      <c r="O1525" s="130">
        <v>0.27</v>
      </c>
      <c r="P1525" s="130">
        <f>O1525*H1525</f>
        <v>27</v>
      </c>
      <c r="Q1525" s="130">
        <v>0</v>
      </c>
      <c r="R1525" s="130">
        <f>Q1525*H1525</f>
        <v>0</v>
      </c>
      <c r="S1525" s="130">
        <v>0</v>
      </c>
      <c r="T1525" s="131">
        <f>S1525*H1525</f>
        <v>0</v>
      </c>
      <c r="AR1525" s="132" t="s">
        <v>131</v>
      </c>
      <c r="AT1525" s="132" t="s">
        <v>126</v>
      </c>
      <c r="AU1525" s="132" t="s">
        <v>74</v>
      </c>
      <c r="AY1525" s="15" t="s">
        <v>124</v>
      </c>
      <c r="BE1525" s="133">
        <f>IF(N1525="základní",J1525,0)</f>
        <v>10000</v>
      </c>
      <c r="BF1525" s="133">
        <f>IF(N1525="snížená",J1525,0)</f>
        <v>0</v>
      </c>
      <c r="BG1525" s="133">
        <f>IF(N1525="zákl. přenesená",J1525,0)</f>
        <v>0</v>
      </c>
      <c r="BH1525" s="133">
        <f>IF(N1525="sníž. přenesená",J1525,0)</f>
        <v>0</v>
      </c>
      <c r="BI1525" s="133">
        <f>IF(N1525="nulová",J1525,0)</f>
        <v>0</v>
      </c>
      <c r="BJ1525" s="15" t="s">
        <v>72</v>
      </c>
      <c r="BK1525" s="133">
        <f>ROUND(I1525*H1525,2)</f>
        <v>10000</v>
      </c>
      <c r="BL1525" s="15" t="s">
        <v>131</v>
      </c>
      <c r="BM1525" s="132" t="s">
        <v>2961</v>
      </c>
    </row>
    <row r="1526" spans="2:65" s="1" customFormat="1" ht="39">
      <c r="B1526" s="27"/>
      <c r="D1526" s="134" t="s">
        <v>133</v>
      </c>
      <c r="F1526" s="135" t="s">
        <v>2962</v>
      </c>
      <c r="L1526" s="27"/>
      <c r="M1526" s="136"/>
      <c r="T1526" s="47"/>
      <c r="AT1526" s="15" t="s">
        <v>133</v>
      </c>
      <c r="AU1526" s="15" t="s">
        <v>74</v>
      </c>
    </row>
    <row r="1527" spans="2:65" s="1" customFormat="1">
      <c r="B1527" s="27"/>
      <c r="D1527" s="137" t="s">
        <v>135</v>
      </c>
      <c r="F1527" s="138" t="s">
        <v>2963</v>
      </c>
      <c r="L1527" s="27"/>
      <c r="M1527" s="136"/>
      <c r="T1527" s="47"/>
      <c r="AT1527" s="15" t="s">
        <v>135</v>
      </c>
      <c r="AU1527" s="15" t="s">
        <v>74</v>
      </c>
    </row>
    <row r="1528" spans="2:65" s="1" customFormat="1" ht="24.2" customHeight="1">
      <c r="B1528" s="121"/>
      <c r="C1528" s="122" t="s">
        <v>2964</v>
      </c>
      <c r="D1528" s="122" t="s">
        <v>126</v>
      </c>
      <c r="E1528" s="123" t="s">
        <v>2965</v>
      </c>
      <c r="F1528" s="124" t="s">
        <v>2966</v>
      </c>
      <c r="G1528" s="125" t="s">
        <v>346</v>
      </c>
      <c r="H1528" s="126">
        <v>50</v>
      </c>
      <c r="I1528" s="127">
        <v>204</v>
      </c>
      <c r="J1528" s="127">
        <f>ROUND(I1528*H1528,2)</f>
        <v>10200</v>
      </c>
      <c r="K1528" s="124" t="s">
        <v>130</v>
      </c>
      <c r="L1528" s="27"/>
      <c r="M1528" s="128" t="s">
        <v>3</v>
      </c>
      <c r="N1528" s="129" t="s">
        <v>36</v>
      </c>
      <c r="O1528" s="130">
        <v>8.5999999999999993E-2</v>
      </c>
      <c r="P1528" s="130">
        <f>O1528*H1528</f>
        <v>4.3</v>
      </c>
      <c r="Q1528" s="130">
        <v>0</v>
      </c>
      <c r="R1528" s="130">
        <f>Q1528*H1528</f>
        <v>0</v>
      </c>
      <c r="S1528" s="130">
        <v>0</v>
      </c>
      <c r="T1528" s="131">
        <f>S1528*H1528</f>
        <v>0</v>
      </c>
      <c r="AR1528" s="132" t="s">
        <v>131</v>
      </c>
      <c r="AT1528" s="132" t="s">
        <v>126</v>
      </c>
      <c r="AU1528" s="132" t="s">
        <v>74</v>
      </c>
      <c r="AY1528" s="15" t="s">
        <v>124</v>
      </c>
      <c r="BE1528" s="133">
        <f>IF(N1528="základní",J1528,0)</f>
        <v>10200</v>
      </c>
      <c r="BF1528" s="133">
        <f>IF(N1528="snížená",J1528,0)</f>
        <v>0</v>
      </c>
      <c r="BG1528" s="133">
        <f>IF(N1528="zákl. přenesená",J1528,0)</f>
        <v>0</v>
      </c>
      <c r="BH1528" s="133">
        <f>IF(N1528="sníž. přenesená",J1528,0)</f>
        <v>0</v>
      </c>
      <c r="BI1528" s="133">
        <f>IF(N1528="nulová",J1528,0)</f>
        <v>0</v>
      </c>
      <c r="BJ1528" s="15" t="s">
        <v>72</v>
      </c>
      <c r="BK1528" s="133">
        <f>ROUND(I1528*H1528,2)</f>
        <v>10200</v>
      </c>
      <c r="BL1528" s="15" t="s">
        <v>131</v>
      </c>
      <c r="BM1528" s="132" t="s">
        <v>2967</v>
      </c>
    </row>
    <row r="1529" spans="2:65" s="1" customFormat="1" ht="19.5">
      <c r="B1529" s="27"/>
      <c r="D1529" s="134" t="s">
        <v>133</v>
      </c>
      <c r="F1529" s="135" t="s">
        <v>2966</v>
      </c>
      <c r="L1529" s="27"/>
      <c r="M1529" s="136"/>
      <c r="T1529" s="47"/>
      <c r="AT1529" s="15" t="s">
        <v>133</v>
      </c>
      <c r="AU1529" s="15" t="s">
        <v>74</v>
      </c>
    </row>
    <row r="1530" spans="2:65" s="1" customFormat="1">
      <c r="B1530" s="27"/>
      <c r="D1530" s="137" t="s">
        <v>135</v>
      </c>
      <c r="F1530" s="138" t="s">
        <v>2968</v>
      </c>
      <c r="L1530" s="27"/>
      <c r="M1530" s="136"/>
      <c r="T1530" s="47"/>
      <c r="AT1530" s="15" t="s">
        <v>135</v>
      </c>
      <c r="AU1530" s="15" t="s">
        <v>74</v>
      </c>
    </row>
    <row r="1531" spans="2:65" s="1" customFormat="1" ht="37.9" customHeight="1">
      <c r="B1531" s="121"/>
      <c r="C1531" s="122" t="s">
        <v>2969</v>
      </c>
      <c r="D1531" s="122" t="s">
        <v>126</v>
      </c>
      <c r="E1531" s="123" t="s">
        <v>2970</v>
      </c>
      <c r="F1531" s="124" t="s">
        <v>2971</v>
      </c>
      <c r="G1531" s="125" t="s">
        <v>346</v>
      </c>
      <c r="H1531" s="126">
        <v>30</v>
      </c>
      <c r="I1531" s="127">
        <v>16.7</v>
      </c>
      <c r="J1531" s="127">
        <f>ROUND(I1531*H1531,2)</f>
        <v>501</v>
      </c>
      <c r="K1531" s="124" t="s">
        <v>130</v>
      </c>
      <c r="L1531" s="27"/>
      <c r="M1531" s="128" t="s">
        <v>3</v>
      </c>
      <c r="N1531" s="129" t="s">
        <v>36</v>
      </c>
      <c r="O1531" s="130">
        <v>7.0000000000000001E-3</v>
      </c>
      <c r="P1531" s="130">
        <f>O1531*H1531</f>
        <v>0.21</v>
      </c>
      <c r="Q1531" s="130">
        <v>0</v>
      </c>
      <c r="R1531" s="130">
        <f>Q1531*H1531</f>
        <v>0</v>
      </c>
      <c r="S1531" s="130">
        <v>0</v>
      </c>
      <c r="T1531" s="131">
        <f>S1531*H1531</f>
        <v>0</v>
      </c>
      <c r="AR1531" s="132" t="s">
        <v>131</v>
      </c>
      <c r="AT1531" s="132" t="s">
        <v>126</v>
      </c>
      <c r="AU1531" s="132" t="s">
        <v>74</v>
      </c>
      <c r="AY1531" s="15" t="s">
        <v>124</v>
      </c>
      <c r="BE1531" s="133">
        <f>IF(N1531="základní",J1531,0)</f>
        <v>501</v>
      </c>
      <c r="BF1531" s="133">
        <f>IF(N1531="snížená",J1531,0)</f>
        <v>0</v>
      </c>
      <c r="BG1531" s="133">
        <f>IF(N1531="zákl. přenesená",J1531,0)</f>
        <v>0</v>
      </c>
      <c r="BH1531" s="133">
        <f>IF(N1531="sníž. přenesená",J1531,0)</f>
        <v>0</v>
      </c>
      <c r="BI1531" s="133">
        <f>IF(N1531="nulová",J1531,0)</f>
        <v>0</v>
      </c>
      <c r="BJ1531" s="15" t="s">
        <v>72</v>
      </c>
      <c r="BK1531" s="133">
        <f>ROUND(I1531*H1531,2)</f>
        <v>501</v>
      </c>
      <c r="BL1531" s="15" t="s">
        <v>131</v>
      </c>
      <c r="BM1531" s="132" t="s">
        <v>2972</v>
      </c>
    </row>
    <row r="1532" spans="2:65" s="1" customFormat="1" ht="29.25">
      <c r="B1532" s="27"/>
      <c r="D1532" s="134" t="s">
        <v>133</v>
      </c>
      <c r="F1532" s="135" t="s">
        <v>2973</v>
      </c>
      <c r="L1532" s="27"/>
      <c r="M1532" s="136"/>
      <c r="T1532" s="47"/>
      <c r="AT1532" s="15" t="s">
        <v>133</v>
      </c>
      <c r="AU1532" s="15" t="s">
        <v>74</v>
      </c>
    </row>
    <row r="1533" spans="2:65" s="1" customFormat="1">
      <c r="B1533" s="27"/>
      <c r="D1533" s="137" t="s">
        <v>135</v>
      </c>
      <c r="F1533" s="138" t="s">
        <v>2974</v>
      </c>
      <c r="L1533" s="27"/>
      <c r="M1533" s="136"/>
      <c r="T1533" s="47"/>
      <c r="AT1533" s="15" t="s">
        <v>135</v>
      </c>
      <c r="AU1533" s="15" t="s">
        <v>74</v>
      </c>
    </row>
    <row r="1534" spans="2:65" s="11" customFormat="1" ht="25.9" customHeight="1">
      <c r="B1534" s="110"/>
      <c r="D1534" s="111" t="s">
        <v>64</v>
      </c>
      <c r="E1534" s="112" t="s">
        <v>2975</v>
      </c>
      <c r="F1534" s="112" t="s">
        <v>2976</v>
      </c>
      <c r="J1534" s="113">
        <f>BK1534</f>
        <v>910222.28</v>
      </c>
      <c r="L1534" s="110"/>
      <c r="M1534" s="114"/>
      <c r="P1534" s="115">
        <f>P1535+P1586+P1626+P1650+P1692+P1739+P1788+P1822+P1859+P1902</f>
        <v>904.72326099999998</v>
      </c>
      <c r="R1534" s="115">
        <f>R1535+R1586+R1626+R1650+R1692+R1739+R1788+R1822+R1859+R1902</f>
        <v>12.303700000000001</v>
      </c>
      <c r="T1534" s="116">
        <f>T1535+T1586+T1626+T1650+T1692+T1739+T1788+T1822+T1859+T1902</f>
        <v>6.5328100000000004</v>
      </c>
      <c r="AR1534" s="111" t="s">
        <v>74</v>
      </c>
      <c r="AT1534" s="117" t="s">
        <v>64</v>
      </c>
      <c r="AU1534" s="117" t="s">
        <v>65</v>
      </c>
      <c r="AY1534" s="111" t="s">
        <v>124</v>
      </c>
      <c r="BK1534" s="118">
        <f>BK1535+BK1586+BK1626+BK1650+BK1692+BK1739+BK1788+BK1822+BK1859+BK1902</f>
        <v>910222.28</v>
      </c>
    </row>
    <row r="1535" spans="2:65" s="11" customFormat="1" ht="22.9" customHeight="1">
      <c r="B1535" s="110"/>
      <c r="D1535" s="111" t="s">
        <v>64</v>
      </c>
      <c r="E1535" s="119" t="s">
        <v>2977</v>
      </c>
      <c r="F1535" s="119" t="s">
        <v>2978</v>
      </c>
      <c r="J1535" s="120">
        <f>BK1535</f>
        <v>59301.55</v>
      </c>
      <c r="L1535" s="110"/>
      <c r="M1535" s="114"/>
      <c r="P1535" s="115">
        <f>SUM(P1536:P1585)</f>
        <v>40.55771</v>
      </c>
      <c r="R1535" s="115">
        <f>SUM(R1536:R1585)</f>
        <v>0.30457999999999996</v>
      </c>
      <c r="T1535" s="116">
        <f>SUM(T1536:T1585)</f>
        <v>0.42399999999999999</v>
      </c>
      <c r="AR1535" s="111" t="s">
        <v>74</v>
      </c>
      <c r="AT1535" s="117" t="s">
        <v>64</v>
      </c>
      <c r="AU1535" s="117" t="s">
        <v>72</v>
      </c>
      <c r="AY1535" s="111" t="s">
        <v>124</v>
      </c>
      <c r="BK1535" s="118">
        <f>SUM(BK1536:BK1585)</f>
        <v>59301.55</v>
      </c>
    </row>
    <row r="1536" spans="2:65" s="1" customFormat="1" ht="24.2" customHeight="1">
      <c r="B1536" s="121"/>
      <c r="C1536" s="122" t="s">
        <v>2979</v>
      </c>
      <c r="D1536" s="122" t="s">
        <v>126</v>
      </c>
      <c r="E1536" s="123" t="s">
        <v>2980</v>
      </c>
      <c r="F1536" s="124" t="s">
        <v>2981</v>
      </c>
      <c r="G1536" s="125" t="s">
        <v>129</v>
      </c>
      <c r="H1536" s="126">
        <v>40</v>
      </c>
      <c r="I1536" s="127">
        <v>12.2</v>
      </c>
      <c r="J1536" s="127">
        <f>ROUND(I1536*H1536,2)</f>
        <v>488</v>
      </c>
      <c r="K1536" s="124" t="s">
        <v>130</v>
      </c>
      <c r="L1536" s="27"/>
      <c r="M1536" s="128" t="s">
        <v>3</v>
      </c>
      <c r="N1536" s="129" t="s">
        <v>36</v>
      </c>
      <c r="O1536" s="130">
        <v>2.4E-2</v>
      </c>
      <c r="P1536" s="130">
        <f>O1536*H1536</f>
        <v>0.96</v>
      </c>
      <c r="Q1536" s="130">
        <v>0</v>
      </c>
      <c r="R1536" s="130">
        <f>Q1536*H1536</f>
        <v>0</v>
      </c>
      <c r="S1536" s="130">
        <v>0</v>
      </c>
      <c r="T1536" s="131">
        <f>S1536*H1536</f>
        <v>0</v>
      </c>
      <c r="AR1536" s="132" t="s">
        <v>219</v>
      </c>
      <c r="AT1536" s="132" t="s">
        <v>126</v>
      </c>
      <c r="AU1536" s="132" t="s">
        <v>74</v>
      </c>
      <c r="AY1536" s="15" t="s">
        <v>124</v>
      </c>
      <c r="BE1536" s="133">
        <f>IF(N1536="základní",J1536,0)</f>
        <v>488</v>
      </c>
      <c r="BF1536" s="133">
        <f>IF(N1536="snížená",J1536,0)</f>
        <v>0</v>
      </c>
      <c r="BG1536" s="133">
        <f>IF(N1536="zákl. přenesená",J1536,0)</f>
        <v>0</v>
      </c>
      <c r="BH1536" s="133">
        <f>IF(N1536="sníž. přenesená",J1536,0)</f>
        <v>0</v>
      </c>
      <c r="BI1536" s="133">
        <f>IF(N1536="nulová",J1536,0)</f>
        <v>0</v>
      </c>
      <c r="BJ1536" s="15" t="s">
        <v>72</v>
      </c>
      <c r="BK1536" s="133">
        <f>ROUND(I1536*H1536,2)</f>
        <v>488</v>
      </c>
      <c r="BL1536" s="15" t="s">
        <v>219</v>
      </c>
      <c r="BM1536" s="132" t="s">
        <v>2982</v>
      </c>
    </row>
    <row r="1537" spans="2:65" s="1" customFormat="1" ht="19.5">
      <c r="B1537" s="27"/>
      <c r="D1537" s="134" t="s">
        <v>133</v>
      </c>
      <c r="F1537" s="135" t="s">
        <v>2983</v>
      </c>
      <c r="L1537" s="27"/>
      <c r="M1537" s="136"/>
      <c r="T1537" s="47"/>
      <c r="AT1537" s="15" t="s">
        <v>133</v>
      </c>
      <c r="AU1537" s="15" t="s">
        <v>74</v>
      </c>
    </row>
    <row r="1538" spans="2:65" s="1" customFormat="1">
      <c r="B1538" s="27"/>
      <c r="D1538" s="137" t="s">
        <v>135</v>
      </c>
      <c r="F1538" s="138" t="s">
        <v>2984</v>
      </c>
      <c r="L1538" s="27"/>
      <c r="M1538" s="136"/>
      <c r="T1538" s="47"/>
      <c r="AT1538" s="15" t="s">
        <v>135</v>
      </c>
      <c r="AU1538" s="15" t="s">
        <v>74</v>
      </c>
    </row>
    <row r="1539" spans="2:65" s="1" customFormat="1" ht="24.2" customHeight="1">
      <c r="B1539" s="121"/>
      <c r="C1539" s="122" t="s">
        <v>2985</v>
      </c>
      <c r="D1539" s="122" t="s">
        <v>126</v>
      </c>
      <c r="E1539" s="123" t="s">
        <v>2986</v>
      </c>
      <c r="F1539" s="124" t="s">
        <v>2987</v>
      </c>
      <c r="G1539" s="125" t="s">
        <v>129</v>
      </c>
      <c r="H1539" s="126">
        <v>30</v>
      </c>
      <c r="I1539" s="127">
        <v>26.7</v>
      </c>
      <c r="J1539" s="127">
        <f>ROUND(I1539*H1539,2)</f>
        <v>801</v>
      </c>
      <c r="K1539" s="124" t="s">
        <v>130</v>
      </c>
      <c r="L1539" s="27"/>
      <c r="M1539" s="128" t="s">
        <v>3</v>
      </c>
      <c r="N1539" s="129" t="s">
        <v>36</v>
      </c>
      <c r="O1539" s="130">
        <v>5.3999999999999999E-2</v>
      </c>
      <c r="P1539" s="130">
        <f>O1539*H1539</f>
        <v>1.6199999999999999</v>
      </c>
      <c r="Q1539" s="130">
        <v>0</v>
      </c>
      <c r="R1539" s="130">
        <f>Q1539*H1539</f>
        <v>0</v>
      </c>
      <c r="S1539" s="130">
        <v>0</v>
      </c>
      <c r="T1539" s="131">
        <f>S1539*H1539</f>
        <v>0</v>
      </c>
      <c r="AR1539" s="132" t="s">
        <v>219</v>
      </c>
      <c r="AT1539" s="132" t="s">
        <v>126</v>
      </c>
      <c r="AU1539" s="132" t="s">
        <v>74</v>
      </c>
      <c r="AY1539" s="15" t="s">
        <v>124</v>
      </c>
      <c r="BE1539" s="133">
        <f>IF(N1539="základní",J1539,0)</f>
        <v>801</v>
      </c>
      <c r="BF1539" s="133">
        <f>IF(N1539="snížená",J1539,0)</f>
        <v>0</v>
      </c>
      <c r="BG1539" s="133">
        <f>IF(N1539="zákl. přenesená",J1539,0)</f>
        <v>0</v>
      </c>
      <c r="BH1539" s="133">
        <f>IF(N1539="sníž. přenesená",J1539,0)</f>
        <v>0</v>
      </c>
      <c r="BI1539" s="133">
        <f>IF(N1539="nulová",J1539,0)</f>
        <v>0</v>
      </c>
      <c r="BJ1539" s="15" t="s">
        <v>72</v>
      </c>
      <c r="BK1539" s="133">
        <f>ROUND(I1539*H1539,2)</f>
        <v>801</v>
      </c>
      <c r="BL1539" s="15" t="s">
        <v>219</v>
      </c>
      <c r="BM1539" s="132" t="s">
        <v>2988</v>
      </c>
    </row>
    <row r="1540" spans="2:65" s="1" customFormat="1" ht="19.5">
      <c r="B1540" s="27"/>
      <c r="D1540" s="134" t="s">
        <v>133</v>
      </c>
      <c r="F1540" s="135" t="s">
        <v>2989</v>
      </c>
      <c r="L1540" s="27"/>
      <c r="M1540" s="136"/>
      <c r="T1540" s="47"/>
      <c r="AT1540" s="15" t="s">
        <v>133</v>
      </c>
      <c r="AU1540" s="15" t="s">
        <v>74</v>
      </c>
    </row>
    <row r="1541" spans="2:65" s="1" customFormat="1">
      <c r="B1541" s="27"/>
      <c r="D1541" s="137" t="s">
        <v>135</v>
      </c>
      <c r="F1541" s="138" t="s">
        <v>2990</v>
      </c>
      <c r="L1541" s="27"/>
      <c r="M1541" s="136"/>
      <c r="T1541" s="47"/>
      <c r="AT1541" s="15" t="s">
        <v>135</v>
      </c>
      <c r="AU1541" s="15" t="s">
        <v>74</v>
      </c>
    </row>
    <row r="1542" spans="2:65" s="1" customFormat="1" ht="16.5" customHeight="1">
      <c r="B1542" s="121"/>
      <c r="C1542" s="139" t="s">
        <v>2991</v>
      </c>
      <c r="D1542" s="139" t="s">
        <v>343</v>
      </c>
      <c r="E1542" s="140" t="s">
        <v>2992</v>
      </c>
      <c r="F1542" s="141" t="s">
        <v>2993</v>
      </c>
      <c r="G1542" s="142" t="s">
        <v>346</v>
      </c>
      <c r="H1542" s="143">
        <v>0.08</v>
      </c>
      <c r="I1542" s="144">
        <v>82300</v>
      </c>
      <c r="J1542" s="144">
        <f>ROUND(I1542*H1542,2)</f>
        <v>6584</v>
      </c>
      <c r="K1542" s="141" t="s">
        <v>130</v>
      </c>
      <c r="L1542" s="145"/>
      <c r="M1542" s="146" t="s">
        <v>3</v>
      </c>
      <c r="N1542" s="147" t="s">
        <v>36</v>
      </c>
      <c r="O1542" s="130">
        <v>0</v>
      </c>
      <c r="P1542" s="130">
        <f>O1542*H1542</f>
        <v>0</v>
      </c>
      <c r="Q1542" s="130">
        <v>1</v>
      </c>
      <c r="R1542" s="130">
        <f>Q1542*H1542</f>
        <v>0.08</v>
      </c>
      <c r="S1542" s="130">
        <v>0</v>
      </c>
      <c r="T1542" s="131">
        <f>S1542*H1542</f>
        <v>0</v>
      </c>
      <c r="AR1542" s="132" t="s">
        <v>318</v>
      </c>
      <c r="AT1542" s="132" t="s">
        <v>343</v>
      </c>
      <c r="AU1542" s="132" t="s">
        <v>74</v>
      </c>
      <c r="AY1542" s="15" t="s">
        <v>124</v>
      </c>
      <c r="BE1542" s="133">
        <f>IF(N1542="základní",J1542,0)</f>
        <v>6584</v>
      </c>
      <c r="BF1542" s="133">
        <f>IF(N1542="snížená",J1542,0)</f>
        <v>0</v>
      </c>
      <c r="BG1542" s="133">
        <f>IF(N1542="zákl. přenesená",J1542,0)</f>
        <v>0</v>
      </c>
      <c r="BH1542" s="133">
        <f>IF(N1542="sníž. přenesená",J1542,0)</f>
        <v>0</v>
      </c>
      <c r="BI1542" s="133">
        <f>IF(N1542="nulová",J1542,0)</f>
        <v>0</v>
      </c>
      <c r="BJ1542" s="15" t="s">
        <v>72</v>
      </c>
      <c r="BK1542" s="133">
        <f>ROUND(I1542*H1542,2)</f>
        <v>6584</v>
      </c>
      <c r="BL1542" s="15" t="s">
        <v>219</v>
      </c>
      <c r="BM1542" s="132" t="s">
        <v>2994</v>
      </c>
    </row>
    <row r="1543" spans="2:65" s="1" customFormat="1">
      <c r="B1543" s="27"/>
      <c r="D1543" s="134" t="s">
        <v>133</v>
      </c>
      <c r="F1543" s="135" t="s">
        <v>2993</v>
      </c>
      <c r="L1543" s="27"/>
      <c r="M1543" s="136"/>
      <c r="T1543" s="47"/>
      <c r="AT1543" s="15" t="s">
        <v>133</v>
      </c>
      <c r="AU1543" s="15" t="s">
        <v>74</v>
      </c>
    </row>
    <row r="1544" spans="2:65" s="1" customFormat="1" ht="16.5" customHeight="1">
      <c r="B1544" s="121"/>
      <c r="C1544" s="139" t="s">
        <v>2995</v>
      </c>
      <c r="D1544" s="139" t="s">
        <v>343</v>
      </c>
      <c r="E1544" s="140" t="s">
        <v>2996</v>
      </c>
      <c r="F1544" s="141" t="s">
        <v>2997</v>
      </c>
      <c r="G1544" s="142" t="s">
        <v>346</v>
      </c>
      <c r="H1544" s="143">
        <v>0.08</v>
      </c>
      <c r="I1544" s="144">
        <v>147800</v>
      </c>
      <c r="J1544" s="144">
        <f>ROUND(I1544*H1544,2)</f>
        <v>11824</v>
      </c>
      <c r="K1544" s="141" t="s">
        <v>130</v>
      </c>
      <c r="L1544" s="145"/>
      <c r="M1544" s="146" t="s">
        <v>3</v>
      </c>
      <c r="N1544" s="147" t="s">
        <v>36</v>
      </c>
      <c r="O1544" s="130">
        <v>0</v>
      </c>
      <c r="P1544" s="130">
        <f>O1544*H1544</f>
        <v>0</v>
      </c>
      <c r="Q1544" s="130">
        <v>1</v>
      </c>
      <c r="R1544" s="130">
        <f>Q1544*H1544</f>
        <v>0.08</v>
      </c>
      <c r="S1544" s="130">
        <v>0</v>
      </c>
      <c r="T1544" s="131">
        <f>S1544*H1544</f>
        <v>0</v>
      </c>
      <c r="AR1544" s="132" t="s">
        <v>318</v>
      </c>
      <c r="AT1544" s="132" t="s">
        <v>343</v>
      </c>
      <c r="AU1544" s="132" t="s">
        <v>74</v>
      </c>
      <c r="AY1544" s="15" t="s">
        <v>124</v>
      </c>
      <c r="BE1544" s="133">
        <f>IF(N1544="základní",J1544,0)</f>
        <v>11824</v>
      </c>
      <c r="BF1544" s="133">
        <f>IF(N1544="snížená",J1544,0)</f>
        <v>0</v>
      </c>
      <c r="BG1544" s="133">
        <f>IF(N1544="zákl. přenesená",J1544,0)</f>
        <v>0</v>
      </c>
      <c r="BH1544" s="133">
        <f>IF(N1544="sníž. přenesená",J1544,0)</f>
        <v>0</v>
      </c>
      <c r="BI1544" s="133">
        <f>IF(N1544="nulová",J1544,0)</f>
        <v>0</v>
      </c>
      <c r="BJ1544" s="15" t="s">
        <v>72</v>
      </c>
      <c r="BK1544" s="133">
        <f>ROUND(I1544*H1544,2)</f>
        <v>11824</v>
      </c>
      <c r="BL1544" s="15" t="s">
        <v>219</v>
      </c>
      <c r="BM1544" s="132" t="s">
        <v>2998</v>
      </c>
    </row>
    <row r="1545" spans="2:65" s="1" customFormat="1">
      <c r="B1545" s="27"/>
      <c r="D1545" s="134" t="s">
        <v>133</v>
      </c>
      <c r="F1545" s="135" t="s">
        <v>2997</v>
      </c>
      <c r="L1545" s="27"/>
      <c r="M1545" s="136"/>
      <c r="T1545" s="47"/>
      <c r="AT1545" s="15" t="s">
        <v>133</v>
      </c>
      <c r="AU1545" s="15" t="s">
        <v>74</v>
      </c>
    </row>
    <row r="1546" spans="2:65" s="1" customFormat="1" ht="16.5" customHeight="1">
      <c r="B1546" s="121"/>
      <c r="C1546" s="122" t="s">
        <v>2999</v>
      </c>
      <c r="D1546" s="122" t="s">
        <v>126</v>
      </c>
      <c r="E1546" s="123" t="s">
        <v>3000</v>
      </c>
      <c r="F1546" s="124" t="s">
        <v>3001</v>
      </c>
      <c r="G1546" s="125" t="s">
        <v>129</v>
      </c>
      <c r="H1546" s="126">
        <v>60</v>
      </c>
      <c r="I1546" s="127">
        <v>25.6</v>
      </c>
      <c r="J1546" s="127">
        <f>ROUND(I1546*H1546,2)</f>
        <v>1536</v>
      </c>
      <c r="K1546" s="124" t="s">
        <v>130</v>
      </c>
      <c r="L1546" s="27"/>
      <c r="M1546" s="128" t="s">
        <v>3</v>
      </c>
      <c r="N1546" s="129" t="s">
        <v>36</v>
      </c>
      <c r="O1546" s="130">
        <v>5.6000000000000001E-2</v>
      </c>
      <c r="P1546" s="130">
        <f>O1546*H1546</f>
        <v>3.36</v>
      </c>
      <c r="Q1546" s="130">
        <v>0</v>
      </c>
      <c r="R1546" s="130">
        <f>Q1546*H1546</f>
        <v>0</v>
      </c>
      <c r="S1546" s="130">
        <v>4.0000000000000001E-3</v>
      </c>
      <c r="T1546" s="131">
        <f>S1546*H1546</f>
        <v>0.24</v>
      </c>
      <c r="AR1546" s="132" t="s">
        <v>219</v>
      </c>
      <c r="AT1546" s="132" t="s">
        <v>126</v>
      </c>
      <c r="AU1546" s="132" t="s">
        <v>74</v>
      </c>
      <c r="AY1546" s="15" t="s">
        <v>124</v>
      </c>
      <c r="BE1546" s="133">
        <f>IF(N1546="základní",J1546,0)</f>
        <v>1536</v>
      </c>
      <c r="BF1546" s="133">
        <f>IF(N1546="snížená",J1546,0)</f>
        <v>0</v>
      </c>
      <c r="BG1546" s="133">
        <f>IF(N1546="zákl. přenesená",J1546,0)</f>
        <v>0</v>
      </c>
      <c r="BH1546" s="133">
        <f>IF(N1546="sníž. přenesená",J1546,0)</f>
        <v>0</v>
      </c>
      <c r="BI1546" s="133">
        <f>IF(N1546="nulová",J1546,0)</f>
        <v>0</v>
      </c>
      <c r="BJ1546" s="15" t="s">
        <v>72</v>
      </c>
      <c r="BK1546" s="133">
        <f>ROUND(I1546*H1546,2)</f>
        <v>1536</v>
      </c>
      <c r="BL1546" s="15" t="s">
        <v>219</v>
      </c>
      <c r="BM1546" s="132" t="s">
        <v>3002</v>
      </c>
    </row>
    <row r="1547" spans="2:65" s="1" customFormat="1">
      <c r="B1547" s="27"/>
      <c r="D1547" s="134" t="s">
        <v>133</v>
      </c>
      <c r="F1547" s="135" t="s">
        <v>3003</v>
      </c>
      <c r="L1547" s="27"/>
      <c r="M1547" s="136"/>
      <c r="T1547" s="47"/>
      <c r="AT1547" s="15" t="s">
        <v>133</v>
      </c>
      <c r="AU1547" s="15" t="s">
        <v>74</v>
      </c>
    </row>
    <row r="1548" spans="2:65" s="1" customFormat="1">
      <c r="B1548" s="27"/>
      <c r="D1548" s="137" t="s">
        <v>135</v>
      </c>
      <c r="F1548" s="138" t="s">
        <v>3004</v>
      </c>
      <c r="L1548" s="27"/>
      <c r="M1548" s="136"/>
      <c r="T1548" s="47"/>
      <c r="AT1548" s="15" t="s">
        <v>135</v>
      </c>
      <c r="AU1548" s="15" t="s">
        <v>74</v>
      </c>
    </row>
    <row r="1549" spans="2:65" s="1" customFormat="1" ht="16.5" customHeight="1">
      <c r="B1549" s="121"/>
      <c r="C1549" s="122" t="s">
        <v>3005</v>
      </c>
      <c r="D1549" s="122" t="s">
        <v>126</v>
      </c>
      <c r="E1549" s="123" t="s">
        <v>3006</v>
      </c>
      <c r="F1549" s="124" t="s">
        <v>3007</v>
      </c>
      <c r="G1549" s="125" t="s">
        <v>129</v>
      </c>
      <c r="H1549" s="126">
        <v>40</v>
      </c>
      <c r="I1549" s="127">
        <v>27.4</v>
      </c>
      <c r="J1549" s="127">
        <f>ROUND(I1549*H1549,2)</f>
        <v>1096</v>
      </c>
      <c r="K1549" s="124" t="s">
        <v>130</v>
      </c>
      <c r="L1549" s="27"/>
      <c r="M1549" s="128" t="s">
        <v>3</v>
      </c>
      <c r="N1549" s="129" t="s">
        <v>36</v>
      </c>
      <c r="O1549" s="130">
        <v>0.06</v>
      </c>
      <c r="P1549" s="130">
        <f>O1549*H1549</f>
        <v>2.4</v>
      </c>
      <c r="Q1549" s="130">
        <v>0</v>
      </c>
      <c r="R1549" s="130">
        <f>Q1549*H1549</f>
        <v>0</v>
      </c>
      <c r="S1549" s="130">
        <v>4.4999999999999997E-3</v>
      </c>
      <c r="T1549" s="131">
        <f>S1549*H1549</f>
        <v>0.18</v>
      </c>
      <c r="AR1549" s="132" t="s">
        <v>219</v>
      </c>
      <c r="AT1549" s="132" t="s">
        <v>126</v>
      </c>
      <c r="AU1549" s="132" t="s">
        <v>74</v>
      </c>
      <c r="AY1549" s="15" t="s">
        <v>124</v>
      </c>
      <c r="BE1549" s="133">
        <f>IF(N1549="základní",J1549,0)</f>
        <v>1096</v>
      </c>
      <c r="BF1549" s="133">
        <f>IF(N1549="snížená",J1549,0)</f>
        <v>0</v>
      </c>
      <c r="BG1549" s="133">
        <f>IF(N1549="zákl. přenesená",J1549,0)</f>
        <v>0</v>
      </c>
      <c r="BH1549" s="133">
        <f>IF(N1549="sníž. přenesená",J1549,0)</f>
        <v>0</v>
      </c>
      <c r="BI1549" s="133">
        <f>IF(N1549="nulová",J1549,0)</f>
        <v>0</v>
      </c>
      <c r="BJ1549" s="15" t="s">
        <v>72</v>
      </c>
      <c r="BK1549" s="133">
        <f>ROUND(I1549*H1549,2)</f>
        <v>1096</v>
      </c>
      <c r="BL1549" s="15" t="s">
        <v>219</v>
      </c>
      <c r="BM1549" s="132" t="s">
        <v>3008</v>
      </c>
    </row>
    <row r="1550" spans="2:65" s="1" customFormat="1">
      <c r="B1550" s="27"/>
      <c r="D1550" s="134" t="s">
        <v>133</v>
      </c>
      <c r="F1550" s="135" t="s">
        <v>3009</v>
      </c>
      <c r="L1550" s="27"/>
      <c r="M1550" s="136"/>
      <c r="T1550" s="47"/>
      <c r="AT1550" s="15" t="s">
        <v>133</v>
      </c>
      <c r="AU1550" s="15" t="s">
        <v>74</v>
      </c>
    </row>
    <row r="1551" spans="2:65" s="1" customFormat="1">
      <c r="B1551" s="27"/>
      <c r="D1551" s="137" t="s">
        <v>135</v>
      </c>
      <c r="F1551" s="138" t="s">
        <v>3010</v>
      </c>
      <c r="L1551" s="27"/>
      <c r="M1551" s="136"/>
      <c r="T1551" s="47"/>
      <c r="AT1551" s="15" t="s">
        <v>135</v>
      </c>
      <c r="AU1551" s="15" t="s">
        <v>74</v>
      </c>
    </row>
    <row r="1552" spans="2:65" s="1" customFormat="1" ht="24.2" customHeight="1">
      <c r="B1552" s="121"/>
      <c r="C1552" s="122" t="s">
        <v>3011</v>
      </c>
      <c r="D1552" s="122" t="s">
        <v>126</v>
      </c>
      <c r="E1552" s="123" t="s">
        <v>3012</v>
      </c>
      <c r="F1552" s="124" t="s">
        <v>3013</v>
      </c>
      <c r="G1552" s="125" t="s">
        <v>129</v>
      </c>
      <c r="H1552" s="126">
        <v>40</v>
      </c>
      <c r="I1552" s="127">
        <v>127</v>
      </c>
      <c r="J1552" s="127">
        <f>ROUND(I1552*H1552,2)</f>
        <v>5080</v>
      </c>
      <c r="K1552" s="124" t="s">
        <v>130</v>
      </c>
      <c r="L1552" s="27"/>
      <c r="M1552" s="128" t="s">
        <v>3</v>
      </c>
      <c r="N1552" s="129" t="s">
        <v>36</v>
      </c>
      <c r="O1552" s="130">
        <v>0.222</v>
      </c>
      <c r="P1552" s="130">
        <f>O1552*H1552</f>
        <v>8.8800000000000008</v>
      </c>
      <c r="Q1552" s="130">
        <v>4.0000000000000002E-4</v>
      </c>
      <c r="R1552" s="130">
        <f>Q1552*H1552</f>
        <v>1.6E-2</v>
      </c>
      <c r="S1552" s="130">
        <v>0</v>
      </c>
      <c r="T1552" s="131">
        <f>S1552*H1552</f>
        <v>0</v>
      </c>
      <c r="AR1552" s="132" t="s">
        <v>219</v>
      </c>
      <c r="AT1552" s="132" t="s">
        <v>126</v>
      </c>
      <c r="AU1552" s="132" t="s">
        <v>74</v>
      </c>
      <c r="AY1552" s="15" t="s">
        <v>124</v>
      </c>
      <c r="BE1552" s="133">
        <f>IF(N1552="základní",J1552,0)</f>
        <v>5080</v>
      </c>
      <c r="BF1552" s="133">
        <f>IF(N1552="snížená",J1552,0)</f>
        <v>0</v>
      </c>
      <c r="BG1552" s="133">
        <f>IF(N1552="zákl. přenesená",J1552,0)</f>
        <v>0</v>
      </c>
      <c r="BH1552" s="133">
        <f>IF(N1552="sníž. přenesená",J1552,0)</f>
        <v>0</v>
      </c>
      <c r="BI1552" s="133">
        <f>IF(N1552="nulová",J1552,0)</f>
        <v>0</v>
      </c>
      <c r="BJ1552" s="15" t="s">
        <v>72</v>
      </c>
      <c r="BK1552" s="133">
        <f>ROUND(I1552*H1552,2)</f>
        <v>5080</v>
      </c>
      <c r="BL1552" s="15" t="s">
        <v>219</v>
      </c>
      <c r="BM1552" s="132" t="s">
        <v>3014</v>
      </c>
    </row>
    <row r="1553" spans="2:65" s="1" customFormat="1" ht="19.5">
      <c r="B1553" s="27"/>
      <c r="D1553" s="134" t="s">
        <v>133</v>
      </c>
      <c r="F1553" s="135" t="s">
        <v>3015</v>
      </c>
      <c r="L1553" s="27"/>
      <c r="M1553" s="136"/>
      <c r="T1553" s="47"/>
      <c r="AT1553" s="15" t="s">
        <v>133</v>
      </c>
      <c r="AU1553" s="15" t="s">
        <v>74</v>
      </c>
    </row>
    <row r="1554" spans="2:65" s="1" customFormat="1">
      <c r="B1554" s="27"/>
      <c r="D1554" s="137" t="s">
        <v>135</v>
      </c>
      <c r="F1554" s="138" t="s">
        <v>3016</v>
      </c>
      <c r="L1554" s="27"/>
      <c r="M1554" s="136"/>
      <c r="T1554" s="47"/>
      <c r="AT1554" s="15" t="s">
        <v>135</v>
      </c>
      <c r="AU1554" s="15" t="s">
        <v>74</v>
      </c>
    </row>
    <row r="1555" spans="2:65" s="1" customFormat="1" ht="24.2" customHeight="1">
      <c r="B1555" s="121"/>
      <c r="C1555" s="122" t="s">
        <v>3017</v>
      </c>
      <c r="D1555" s="122" t="s">
        <v>126</v>
      </c>
      <c r="E1555" s="123" t="s">
        <v>3018</v>
      </c>
      <c r="F1555" s="124" t="s">
        <v>3019</v>
      </c>
      <c r="G1555" s="125" t="s">
        <v>129</v>
      </c>
      <c r="H1555" s="126">
        <v>20</v>
      </c>
      <c r="I1555" s="127">
        <v>146</v>
      </c>
      <c r="J1555" s="127">
        <f>ROUND(I1555*H1555,2)</f>
        <v>2920</v>
      </c>
      <c r="K1555" s="124" t="s">
        <v>130</v>
      </c>
      <c r="L1555" s="27"/>
      <c r="M1555" s="128" t="s">
        <v>3</v>
      </c>
      <c r="N1555" s="129" t="s">
        <v>36</v>
      </c>
      <c r="O1555" s="130">
        <v>0.26</v>
      </c>
      <c r="P1555" s="130">
        <f>O1555*H1555</f>
        <v>5.2</v>
      </c>
      <c r="Q1555" s="130">
        <v>4.0000000000000002E-4</v>
      </c>
      <c r="R1555" s="130">
        <f>Q1555*H1555</f>
        <v>8.0000000000000002E-3</v>
      </c>
      <c r="S1555" s="130">
        <v>0</v>
      </c>
      <c r="T1555" s="131">
        <f>S1555*H1555</f>
        <v>0</v>
      </c>
      <c r="AR1555" s="132" t="s">
        <v>219</v>
      </c>
      <c r="AT1555" s="132" t="s">
        <v>126</v>
      </c>
      <c r="AU1555" s="132" t="s">
        <v>74</v>
      </c>
      <c r="AY1555" s="15" t="s">
        <v>124</v>
      </c>
      <c r="BE1555" s="133">
        <f>IF(N1555="základní",J1555,0)</f>
        <v>2920</v>
      </c>
      <c r="BF1555" s="133">
        <f>IF(N1555="snížená",J1555,0)</f>
        <v>0</v>
      </c>
      <c r="BG1555" s="133">
        <f>IF(N1555="zákl. přenesená",J1555,0)</f>
        <v>0</v>
      </c>
      <c r="BH1555" s="133">
        <f>IF(N1555="sníž. přenesená",J1555,0)</f>
        <v>0</v>
      </c>
      <c r="BI1555" s="133">
        <f>IF(N1555="nulová",J1555,0)</f>
        <v>0</v>
      </c>
      <c r="BJ1555" s="15" t="s">
        <v>72</v>
      </c>
      <c r="BK1555" s="133">
        <f>ROUND(I1555*H1555,2)</f>
        <v>2920</v>
      </c>
      <c r="BL1555" s="15" t="s">
        <v>219</v>
      </c>
      <c r="BM1555" s="132" t="s">
        <v>3020</v>
      </c>
    </row>
    <row r="1556" spans="2:65" s="1" customFormat="1" ht="19.5">
      <c r="B1556" s="27"/>
      <c r="D1556" s="134" t="s">
        <v>133</v>
      </c>
      <c r="F1556" s="135" t="s">
        <v>3021</v>
      </c>
      <c r="L1556" s="27"/>
      <c r="M1556" s="136"/>
      <c r="T1556" s="47"/>
      <c r="AT1556" s="15" t="s">
        <v>133</v>
      </c>
      <c r="AU1556" s="15" t="s">
        <v>74</v>
      </c>
    </row>
    <row r="1557" spans="2:65" s="1" customFormat="1">
      <c r="B1557" s="27"/>
      <c r="D1557" s="137" t="s">
        <v>135</v>
      </c>
      <c r="F1557" s="138" t="s">
        <v>3022</v>
      </c>
      <c r="L1557" s="27"/>
      <c r="M1557" s="136"/>
      <c r="T1557" s="47"/>
      <c r="AT1557" s="15" t="s">
        <v>135</v>
      </c>
      <c r="AU1557" s="15" t="s">
        <v>74</v>
      </c>
    </row>
    <row r="1558" spans="2:65" s="1" customFormat="1" ht="24.2" customHeight="1">
      <c r="B1558" s="121"/>
      <c r="C1558" s="122" t="s">
        <v>3023</v>
      </c>
      <c r="D1558" s="122" t="s">
        <v>126</v>
      </c>
      <c r="E1558" s="123" t="s">
        <v>3024</v>
      </c>
      <c r="F1558" s="124" t="s">
        <v>3025</v>
      </c>
      <c r="G1558" s="125" t="s">
        <v>129</v>
      </c>
      <c r="H1558" s="126">
        <v>20</v>
      </c>
      <c r="I1558" s="127">
        <v>52.3</v>
      </c>
      <c r="J1558" s="127">
        <f>ROUND(I1558*H1558,2)</f>
        <v>1046</v>
      </c>
      <c r="K1558" s="124" t="s">
        <v>130</v>
      </c>
      <c r="L1558" s="27"/>
      <c r="M1558" s="128" t="s">
        <v>3</v>
      </c>
      <c r="N1558" s="129" t="s">
        <v>36</v>
      </c>
      <c r="O1558" s="130">
        <v>0.09</v>
      </c>
      <c r="P1558" s="130">
        <f>O1558*H1558</f>
        <v>1.7999999999999998</v>
      </c>
      <c r="Q1558" s="130">
        <v>0</v>
      </c>
      <c r="R1558" s="130">
        <f>Q1558*H1558</f>
        <v>0</v>
      </c>
      <c r="S1558" s="130">
        <v>0</v>
      </c>
      <c r="T1558" s="131">
        <f>S1558*H1558</f>
        <v>0</v>
      </c>
      <c r="AR1558" s="132" t="s">
        <v>219</v>
      </c>
      <c r="AT1558" s="132" t="s">
        <v>126</v>
      </c>
      <c r="AU1558" s="132" t="s">
        <v>74</v>
      </c>
      <c r="AY1558" s="15" t="s">
        <v>124</v>
      </c>
      <c r="BE1558" s="133">
        <f>IF(N1558="základní",J1558,0)</f>
        <v>1046</v>
      </c>
      <c r="BF1558" s="133">
        <f>IF(N1558="snížená",J1558,0)</f>
        <v>0</v>
      </c>
      <c r="BG1558" s="133">
        <f>IF(N1558="zákl. přenesená",J1558,0)</f>
        <v>0</v>
      </c>
      <c r="BH1558" s="133">
        <f>IF(N1558="sníž. přenesená",J1558,0)</f>
        <v>0</v>
      </c>
      <c r="BI1558" s="133">
        <f>IF(N1558="nulová",J1558,0)</f>
        <v>0</v>
      </c>
      <c r="BJ1558" s="15" t="s">
        <v>72</v>
      </c>
      <c r="BK1558" s="133">
        <f>ROUND(I1558*H1558,2)</f>
        <v>1046</v>
      </c>
      <c r="BL1558" s="15" t="s">
        <v>219</v>
      </c>
      <c r="BM1558" s="132" t="s">
        <v>3026</v>
      </c>
    </row>
    <row r="1559" spans="2:65" s="1" customFormat="1" ht="19.5">
      <c r="B1559" s="27"/>
      <c r="D1559" s="134" t="s">
        <v>133</v>
      </c>
      <c r="F1559" s="135" t="s">
        <v>3027</v>
      </c>
      <c r="L1559" s="27"/>
      <c r="M1559" s="136"/>
      <c r="T1559" s="47"/>
      <c r="AT1559" s="15" t="s">
        <v>133</v>
      </c>
      <c r="AU1559" s="15" t="s">
        <v>74</v>
      </c>
    </row>
    <row r="1560" spans="2:65" s="1" customFormat="1">
      <c r="B1560" s="27"/>
      <c r="D1560" s="137" t="s">
        <v>135</v>
      </c>
      <c r="F1560" s="138" t="s">
        <v>3028</v>
      </c>
      <c r="L1560" s="27"/>
      <c r="M1560" s="136"/>
      <c r="T1560" s="47"/>
      <c r="AT1560" s="15" t="s">
        <v>135</v>
      </c>
      <c r="AU1560" s="15" t="s">
        <v>74</v>
      </c>
    </row>
    <row r="1561" spans="2:65" s="1" customFormat="1" ht="16.5" customHeight="1">
      <c r="B1561" s="121"/>
      <c r="C1561" s="139" t="s">
        <v>3029</v>
      </c>
      <c r="D1561" s="139" t="s">
        <v>343</v>
      </c>
      <c r="E1561" s="140" t="s">
        <v>3030</v>
      </c>
      <c r="F1561" s="141" t="s">
        <v>3031</v>
      </c>
      <c r="G1561" s="142" t="s">
        <v>129</v>
      </c>
      <c r="H1561" s="143">
        <v>63</v>
      </c>
      <c r="I1561" s="144">
        <v>94.1</v>
      </c>
      <c r="J1561" s="144">
        <f>ROUND(I1561*H1561,2)</f>
        <v>5928.3</v>
      </c>
      <c r="K1561" s="141" t="s">
        <v>130</v>
      </c>
      <c r="L1561" s="145"/>
      <c r="M1561" s="146" t="s">
        <v>3</v>
      </c>
      <c r="N1561" s="147" t="s">
        <v>36</v>
      </c>
      <c r="O1561" s="130">
        <v>0</v>
      </c>
      <c r="P1561" s="130">
        <f>O1561*H1561</f>
        <v>0</v>
      </c>
      <c r="Q1561" s="130">
        <v>6.6E-4</v>
      </c>
      <c r="R1561" s="130">
        <f>Q1561*H1561</f>
        <v>4.1579999999999999E-2</v>
      </c>
      <c r="S1561" s="130">
        <v>0</v>
      </c>
      <c r="T1561" s="131">
        <f>S1561*H1561</f>
        <v>0</v>
      </c>
      <c r="AR1561" s="132" t="s">
        <v>318</v>
      </c>
      <c r="AT1561" s="132" t="s">
        <v>343</v>
      </c>
      <c r="AU1561" s="132" t="s">
        <v>74</v>
      </c>
      <c r="AY1561" s="15" t="s">
        <v>124</v>
      </c>
      <c r="BE1561" s="133">
        <f>IF(N1561="základní",J1561,0)</f>
        <v>5928.3</v>
      </c>
      <c r="BF1561" s="133">
        <f>IF(N1561="snížená",J1561,0)</f>
        <v>0</v>
      </c>
      <c r="BG1561" s="133">
        <f>IF(N1561="zákl. přenesená",J1561,0)</f>
        <v>0</v>
      </c>
      <c r="BH1561" s="133">
        <f>IF(N1561="sníž. přenesená",J1561,0)</f>
        <v>0</v>
      </c>
      <c r="BI1561" s="133">
        <f>IF(N1561="nulová",J1561,0)</f>
        <v>0</v>
      </c>
      <c r="BJ1561" s="15" t="s">
        <v>72</v>
      </c>
      <c r="BK1561" s="133">
        <f>ROUND(I1561*H1561,2)</f>
        <v>5928.3</v>
      </c>
      <c r="BL1561" s="15" t="s">
        <v>219</v>
      </c>
      <c r="BM1561" s="132" t="s">
        <v>3032</v>
      </c>
    </row>
    <row r="1562" spans="2:65" s="1" customFormat="1">
      <c r="B1562" s="27"/>
      <c r="D1562" s="134" t="s">
        <v>133</v>
      </c>
      <c r="F1562" s="135" t="s">
        <v>3031</v>
      </c>
      <c r="L1562" s="27"/>
      <c r="M1562" s="136"/>
      <c r="T1562" s="47"/>
      <c r="AT1562" s="15" t="s">
        <v>133</v>
      </c>
      <c r="AU1562" s="15" t="s">
        <v>74</v>
      </c>
    </row>
    <row r="1563" spans="2:65" s="1" customFormat="1" ht="24.2" customHeight="1">
      <c r="B1563" s="121"/>
      <c r="C1563" s="122" t="s">
        <v>3033</v>
      </c>
      <c r="D1563" s="122" t="s">
        <v>126</v>
      </c>
      <c r="E1563" s="123" t="s">
        <v>3034</v>
      </c>
      <c r="F1563" s="124" t="s">
        <v>3035</v>
      </c>
      <c r="G1563" s="125" t="s">
        <v>129</v>
      </c>
      <c r="H1563" s="126">
        <v>60</v>
      </c>
      <c r="I1563" s="127">
        <v>63.9</v>
      </c>
      <c r="J1563" s="127">
        <f>ROUND(I1563*H1563,2)</f>
        <v>3834</v>
      </c>
      <c r="K1563" s="124" t="s">
        <v>130</v>
      </c>
      <c r="L1563" s="27"/>
      <c r="M1563" s="128" t="s">
        <v>3</v>
      </c>
      <c r="N1563" s="129" t="s">
        <v>36</v>
      </c>
      <c r="O1563" s="130">
        <v>0.11</v>
      </c>
      <c r="P1563" s="130">
        <f>O1563*H1563</f>
        <v>6.6</v>
      </c>
      <c r="Q1563" s="130">
        <v>0</v>
      </c>
      <c r="R1563" s="130">
        <f>Q1563*H1563</f>
        <v>0</v>
      </c>
      <c r="S1563" s="130">
        <v>0</v>
      </c>
      <c r="T1563" s="131">
        <f>S1563*H1563</f>
        <v>0</v>
      </c>
      <c r="AR1563" s="132" t="s">
        <v>219</v>
      </c>
      <c r="AT1563" s="132" t="s">
        <v>126</v>
      </c>
      <c r="AU1563" s="132" t="s">
        <v>74</v>
      </c>
      <c r="AY1563" s="15" t="s">
        <v>124</v>
      </c>
      <c r="BE1563" s="133">
        <f>IF(N1563="základní",J1563,0)</f>
        <v>3834</v>
      </c>
      <c r="BF1563" s="133">
        <f>IF(N1563="snížená",J1563,0)</f>
        <v>0</v>
      </c>
      <c r="BG1563" s="133">
        <f>IF(N1563="zákl. přenesená",J1563,0)</f>
        <v>0</v>
      </c>
      <c r="BH1563" s="133">
        <f>IF(N1563="sníž. přenesená",J1563,0)</f>
        <v>0</v>
      </c>
      <c r="BI1563" s="133">
        <f>IF(N1563="nulová",J1563,0)</f>
        <v>0</v>
      </c>
      <c r="BJ1563" s="15" t="s">
        <v>72</v>
      </c>
      <c r="BK1563" s="133">
        <f>ROUND(I1563*H1563,2)</f>
        <v>3834</v>
      </c>
      <c r="BL1563" s="15" t="s">
        <v>219</v>
      </c>
      <c r="BM1563" s="132" t="s">
        <v>3036</v>
      </c>
    </row>
    <row r="1564" spans="2:65" s="1" customFormat="1" ht="19.5">
      <c r="B1564" s="27"/>
      <c r="D1564" s="134" t="s">
        <v>133</v>
      </c>
      <c r="F1564" s="135" t="s">
        <v>3037</v>
      </c>
      <c r="L1564" s="27"/>
      <c r="M1564" s="136"/>
      <c r="T1564" s="47"/>
      <c r="AT1564" s="15" t="s">
        <v>133</v>
      </c>
      <c r="AU1564" s="15" t="s">
        <v>74</v>
      </c>
    </row>
    <row r="1565" spans="2:65" s="1" customFormat="1">
      <c r="B1565" s="27"/>
      <c r="D1565" s="137" t="s">
        <v>135</v>
      </c>
      <c r="F1565" s="138" t="s">
        <v>3038</v>
      </c>
      <c r="L1565" s="27"/>
      <c r="M1565" s="136"/>
      <c r="T1565" s="47"/>
      <c r="AT1565" s="15" t="s">
        <v>135</v>
      </c>
      <c r="AU1565" s="15" t="s">
        <v>74</v>
      </c>
    </row>
    <row r="1566" spans="2:65" s="1" customFormat="1" ht="24.2" customHeight="1">
      <c r="B1566" s="121"/>
      <c r="C1566" s="139" t="s">
        <v>3039</v>
      </c>
      <c r="D1566" s="139" t="s">
        <v>343</v>
      </c>
      <c r="E1566" s="140" t="s">
        <v>3040</v>
      </c>
      <c r="F1566" s="141" t="s">
        <v>3041</v>
      </c>
      <c r="G1566" s="142" t="s">
        <v>129</v>
      </c>
      <c r="H1566" s="143">
        <v>64</v>
      </c>
      <c r="I1566" s="144">
        <v>157</v>
      </c>
      <c r="J1566" s="144">
        <f>ROUND(I1566*H1566,2)</f>
        <v>10048</v>
      </c>
      <c r="K1566" s="141" t="s">
        <v>130</v>
      </c>
      <c r="L1566" s="145"/>
      <c r="M1566" s="146" t="s">
        <v>3</v>
      </c>
      <c r="N1566" s="147" t="s">
        <v>36</v>
      </c>
      <c r="O1566" s="130">
        <v>0</v>
      </c>
      <c r="P1566" s="130">
        <f>O1566*H1566</f>
        <v>0</v>
      </c>
      <c r="Q1566" s="130">
        <v>1.1999999999999999E-3</v>
      </c>
      <c r="R1566" s="130">
        <f>Q1566*H1566</f>
        <v>7.6799999999999993E-2</v>
      </c>
      <c r="S1566" s="130">
        <v>0</v>
      </c>
      <c r="T1566" s="131">
        <f>S1566*H1566</f>
        <v>0</v>
      </c>
      <c r="AR1566" s="132" t="s">
        <v>318</v>
      </c>
      <c r="AT1566" s="132" t="s">
        <v>343</v>
      </c>
      <c r="AU1566" s="132" t="s">
        <v>74</v>
      </c>
      <c r="AY1566" s="15" t="s">
        <v>124</v>
      </c>
      <c r="BE1566" s="133">
        <f>IF(N1566="základní",J1566,0)</f>
        <v>10048</v>
      </c>
      <c r="BF1566" s="133">
        <f>IF(N1566="snížená",J1566,0)</f>
        <v>0</v>
      </c>
      <c r="BG1566" s="133">
        <f>IF(N1566="zákl. přenesená",J1566,0)</f>
        <v>0</v>
      </c>
      <c r="BH1566" s="133">
        <f>IF(N1566="sníž. přenesená",J1566,0)</f>
        <v>0</v>
      </c>
      <c r="BI1566" s="133">
        <f>IF(N1566="nulová",J1566,0)</f>
        <v>0</v>
      </c>
      <c r="BJ1566" s="15" t="s">
        <v>72</v>
      </c>
      <c r="BK1566" s="133">
        <f>ROUND(I1566*H1566,2)</f>
        <v>10048</v>
      </c>
      <c r="BL1566" s="15" t="s">
        <v>219</v>
      </c>
      <c r="BM1566" s="132" t="s">
        <v>3042</v>
      </c>
    </row>
    <row r="1567" spans="2:65" s="1" customFormat="1" ht="19.5">
      <c r="B1567" s="27"/>
      <c r="D1567" s="134" t="s">
        <v>133</v>
      </c>
      <c r="F1567" s="135" t="s">
        <v>3041</v>
      </c>
      <c r="L1567" s="27"/>
      <c r="M1567" s="136"/>
      <c r="T1567" s="47"/>
      <c r="AT1567" s="15" t="s">
        <v>133</v>
      </c>
      <c r="AU1567" s="15" t="s">
        <v>74</v>
      </c>
    </row>
    <row r="1568" spans="2:65" s="1" customFormat="1" ht="21.75" customHeight="1">
      <c r="B1568" s="121"/>
      <c r="C1568" s="122" t="s">
        <v>3043</v>
      </c>
      <c r="D1568" s="122" t="s">
        <v>126</v>
      </c>
      <c r="E1568" s="123" t="s">
        <v>3044</v>
      </c>
      <c r="F1568" s="124" t="s">
        <v>3045</v>
      </c>
      <c r="G1568" s="125" t="s">
        <v>252</v>
      </c>
      <c r="H1568" s="126">
        <v>20</v>
      </c>
      <c r="I1568" s="127">
        <v>199</v>
      </c>
      <c r="J1568" s="127">
        <f>ROUND(I1568*H1568,2)</f>
        <v>3980</v>
      </c>
      <c r="K1568" s="124" t="s">
        <v>130</v>
      </c>
      <c r="L1568" s="27"/>
      <c r="M1568" s="128" t="s">
        <v>3</v>
      </c>
      <c r="N1568" s="129" t="s">
        <v>36</v>
      </c>
      <c r="O1568" s="130">
        <v>0.12</v>
      </c>
      <c r="P1568" s="130">
        <f>O1568*H1568</f>
        <v>2.4</v>
      </c>
      <c r="Q1568" s="130">
        <v>1.1E-4</v>
      </c>
      <c r="R1568" s="130">
        <f>Q1568*H1568</f>
        <v>2.2000000000000001E-3</v>
      </c>
      <c r="S1568" s="130">
        <v>0</v>
      </c>
      <c r="T1568" s="131">
        <f>S1568*H1568</f>
        <v>0</v>
      </c>
      <c r="AR1568" s="132" t="s">
        <v>219</v>
      </c>
      <c r="AT1568" s="132" t="s">
        <v>126</v>
      </c>
      <c r="AU1568" s="132" t="s">
        <v>74</v>
      </c>
      <c r="AY1568" s="15" t="s">
        <v>124</v>
      </c>
      <c r="BE1568" s="133">
        <f>IF(N1568="základní",J1568,0)</f>
        <v>3980</v>
      </c>
      <c r="BF1568" s="133">
        <f>IF(N1568="snížená",J1568,0)</f>
        <v>0</v>
      </c>
      <c r="BG1568" s="133">
        <f>IF(N1568="zákl. přenesená",J1568,0)</f>
        <v>0</v>
      </c>
      <c r="BH1568" s="133">
        <f>IF(N1568="sníž. přenesená",J1568,0)</f>
        <v>0</v>
      </c>
      <c r="BI1568" s="133">
        <f>IF(N1568="nulová",J1568,0)</f>
        <v>0</v>
      </c>
      <c r="BJ1568" s="15" t="s">
        <v>72</v>
      </c>
      <c r="BK1568" s="133">
        <f>ROUND(I1568*H1568,2)</f>
        <v>3980</v>
      </c>
      <c r="BL1568" s="15" t="s">
        <v>219</v>
      </c>
      <c r="BM1568" s="132" t="s">
        <v>3046</v>
      </c>
    </row>
    <row r="1569" spans="2:65" s="1" customFormat="1" ht="19.5">
      <c r="B1569" s="27"/>
      <c r="D1569" s="134" t="s">
        <v>133</v>
      </c>
      <c r="F1569" s="135" t="s">
        <v>3047</v>
      </c>
      <c r="L1569" s="27"/>
      <c r="M1569" s="136"/>
      <c r="T1569" s="47"/>
      <c r="AT1569" s="15" t="s">
        <v>133</v>
      </c>
      <c r="AU1569" s="15" t="s">
        <v>74</v>
      </c>
    </row>
    <row r="1570" spans="2:65" s="1" customFormat="1">
      <c r="B1570" s="27"/>
      <c r="D1570" s="137" t="s">
        <v>135</v>
      </c>
      <c r="F1570" s="138" t="s">
        <v>3048</v>
      </c>
      <c r="L1570" s="27"/>
      <c r="M1570" s="136"/>
      <c r="T1570" s="47"/>
      <c r="AT1570" s="15" t="s">
        <v>135</v>
      </c>
      <c r="AU1570" s="15" t="s">
        <v>74</v>
      </c>
    </row>
    <row r="1571" spans="2:65" s="1" customFormat="1" ht="16.5" customHeight="1">
      <c r="B1571" s="121"/>
      <c r="C1571" s="122" t="s">
        <v>3049</v>
      </c>
      <c r="D1571" s="122" t="s">
        <v>126</v>
      </c>
      <c r="E1571" s="123" t="s">
        <v>3050</v>
      </c>
      <c r="F1571" s="124" t="s">
        <v>3051</v>
      </c>
      <c r="G1571" s="125" t="s">
        <v>252</v>
      </c>
      <c r="H1571" s="126">
        <v>20</v>
      </c>
      <c r="I1571" s="127">
        <v>87.1</v>
      </c>
      <c r="J1571" s="127">
        <f>ROUND(I1571*H1571,2)</f>
        <v>1742</v>
      </c>
      <c r="K1571" s="124" t="s">
        <v>130</v>
      </c>
      <c r="L1571" s="27"/>
      <c r="M1571" s="128" t="s">
        <v>3</v>
      </c>
      <c r="N1571" s="129" t="s">
        <v>36</v>
      </c>
      <c r="O1571" s="130">
        <v>0.15</v>
      </c>
      <c r="P1571" s="130">
        <f>O1571*H1571</f>
        <v>3</v>
      </c>
      <c r="Q1571" s="130">
        <v>0</v>
      </c>
      <c r="R1571" s="130">
        <f>Q1571*H1571</f>
        <v>0</v>
      </c>
      <c r="S1571" s="130">
        <v>2.0000000000000001E-4</v>
      </c>
      <c r="T1571" s="131">
        <f>S1571*H1571</f>
        <v>4.0000000000000001E-3</v>
      </c>
      <c r="AR1571" s="132" t="s">
        <v>219</v>
      </c>
      <c r="AT1571" s="132" t="s">
        <v>126</v>
      </c>
      <c r="AU1571" s="132" t="s">
        <v>74</v>
      </c>
      <c r="AY1571" s="15" t="s">
        <v>124</v>
      </c>
      <c r="BE1571" s="133">
        <f>IF(N1571="základní",J1571,0)</f>
        <v>1742</v>
      </c>
      <c r="BF1571" s="133">
        <f>IF(N1571="snížená",J1571,0)</f>
        <v>0</v>
      </c>
      <c r="BG1571" s="133">
        <f>IF(N1571="zákl. přenesená",J1571,0)</f>
        <v>0</v>
      </c>
      <c r="BH1571" s="133">
        <f>IF(N1571="sníž. přenesená",J1571,0)</f>
        <v>0</v>
      </c>
      <c r="BI1571" s="133">
        <f>IF(N1571="nulová",J1571,0)</f>
        <v>0</v>
      </c>
      <c r="BJ1571" s="15" t="s">
        <v>72</v>
      </c>
      <c r="BK1571" s="133">
        <f>ROUND(I1571*H1571,2)</f>
        <v>1742</v>
      </c>
      <c r="BL1571" s="15" t="s">
        <v>219</v>
      </c>
      <c r="BM1571" s="132" t="s">
        <v>3052</v>
      </c>
    </row>
    <row r="1572" spans="2:65" s="1" customFormat="1">
      <c r="B1572" s="27"/>
      <c r="D1572" s="134" t="s">
        <v>133</v>
      </c>
      <c r="F1572" s="135" t="s">
        <v>3053</v>
      </c>
      <c r="L1572" s="27"/>
      <c r="M1572" s="136"/>
      <c r="T1572" s="47"/>
      <c r="AT1572" s="15" t="s">
        <v>133</v>
      </c>
      <c r="AU1572" s="15" t="s">
        <v>74</v>
      </c>
    </row>
    <row r="1573" spans="2:65" s="1" customFormat="1">
      <c r="B1573" s="27"/>
      <c r="D1573" s="137" t="s">
        <v>135</v>
      </c>
      <c r="F1573" s="138" t="s">
        <v>3054</v>
      </c>
      <c r="L1573" s="27"/>
      <c r="M1573" s="136"/>
      <c r="T1573" s="47"/>
      <c r="AT1573" s="15" t="s">
        <v>135</v>
      </c>
      <c r="AU1573" s="15" t="s">
        <v>74</v>
      </c>
    </row>
    <row r="1574" spans="2:65" s="1" customFormat="1" ht="24.2" customHeight="1">
      <c r="B1574" s="121"/>
      <c r="C1574" s="122" t="s">
        <v>3055</v>
      </c>
      <c r="D1574" s="122" t="s">
        <v>126</v>
      </c>
      <c r="E1574" s="123" t="s">
        <v>3056</v>
      </c>
      <c r="F1574" s="124" t="s">
        <v>3057</v>
      </c>
      <c r="G1574" s="125" t="s">
        <v>346</v>
      </c>
      <c r="H1574" s="126">
        <v>0.30499999999999999</v>
      </c>
      <c r="I1574" s="127">
        <v>1320</v>
      </c>
      <c r="J1574" s="127">
        <f>ROUND(I1574*H1574,2)</f>
        <v>402.6</v>
      </c>
      <c r="K1574" s="124" t="s">
        <v>130</v>
      </c>
      <c r="L1574" s="27"/>
      <c r="M1574" s="128" t="s">
        <v>3</v>
      </c>
      <c r="N1574" s="129" t="s">
        <v>36</v>
      </c>
      <c r="O1574" s="130">
        <v>1.4419999999999999</v>
      </c>
      <c r="P1574" s="130">
        <f>O1574*H1574</f>
        <v>0.43980999999999998</v>
      </c>
      <c r="Q1574" s="130">
        <v>0</v>
      </c>
      <c r="R1574" s="130">
        <f>Q1574*H1574</f>
        <v>0</v>
      </c>
      <c r="S1574" s="130">
        <v>0</v>
      </c>
      <c r="T1574" s="131">
        <f>S1574*H1574</f>
        <v>0</v>
      </c>
      <c r="AR1574" s="132" t="s">
        <v>219</v>
      </c>
      <c r="AT1574" s="132" t="s">
        <v>126</v>
      </c>
      <c r="AU1574" s="132" t="s">
        <v>74</v>
      </c>
      <c r="AY1574" s="15" t="s">
        <v>124</v>
      </c>
      <c r="BE1574" s="133">
        <f>IF(N1574="základní",J1574,0)</f>
        <v>402.6</v>
      </c>
      <c r="BF1574" s="133">
        <f>IF(N1574="snížená",J1574,0)</f>
        <v>0</v>
      </c>
      <c r="BG1574" s="133">
        <f>IF(N1574="zákl. přenesená",J1574,0)</f>
        <v>0</v>
      </c>
      <c r="BH1574" s="133">
        <f>IF(N1574="sníž. přenesená",J1574,0)</f>
        <v>0</v>
      </c>
      <c r="BI1574" s="133">
        <f>IF(N1574="nulová",J1574,0)</f>
        <v>0</v>
      </c>
      <c r="BJ1574" s="15" t="s">
        <v>72</v>
      </c>
      <c r="BK1574" s="133">
        <f>ROUND(I1574*H1574,2)</f>
        <v>402.6</v>
      </c>
      <c r="BL1574" s="15" t="s">
        <v>219</v>
      </c>
      <c r="BM1574" s="132" t="s">
        <v>3058</v>
      </c>
    </row>
    <row r="1575" spans="2:65" s="1" customFormat="1" ht="29.25">
      <c r="B1575" s="27"/>
      <c r="D1575" s="134" t="s">
        <v>133</v>
      </c>
      <c r="F1575" s="135" t="s">
        <v>3059</v>
      </c>
      <c r="L1575" s="27"/>
      <c r="M1575" s="136"/>
      <c r="T1575" s="47"/>
      <c r="AT1575" s="15" t="s">
        <v>133</v>
      </c>
      <c r="AU1575" s="15" t="s">
        <v>74</v>
      </c>
    </row>
    <row r="1576" spans="2:65" s="1" customFormat="1">
      <c r="B1576" s="27"/>
      <c r="D1576" s="137" t="s">
        <v>135</v>
      </c>
      <c r="F1576" s="138" t="s">
        <v>3060</v>
      </c>
      <c r="L1576" s="27"/>
      <c r="M1576" s="136"/>
      <c r="T1576" s="47"/>
      <c r="AT1576" s="15" t="s">
        <v>135</v>
      </c>
      <c r="AU1576" s="15" t="s">
        <v>74</v>
      </c>
    </row>
    <row r="1577" spans="2:65" s="1" customFormat="1" ht="33" customHeight="1">
      <c r="B1577" s="121"/>
      <c r="C1577" s="122" t="s">
        <v>3061</v>
      </c>
      <c r="D1577" s="122" t="s">
        <v>126</v>
      </c>
      <c r="E1577" s="123" t="s">
        <v>3062</v>
      </c>
      <c r="F1577" s="124" t="s">
        <v>3063</v>
      </c>
      <c r="G1577" s="125" t="s">
        <v>346</v>
      </c>
      <c r="H1577" s="126">
        <v>0.30499999999999999</v>
      </c>
      <c r="I1577" s="127">
        <v>1380</v>
      </c>
      <c r="J1577" s="127">
        <f>ROUND(I1577*H1577,2)</f>
        <v>420.9</v>
      </c>
      <c r="K1577" s="124" t="s">
        <v>130</v>
      </c>
      <c r="L1577" s="27"/>
      <c r="M1577" s="128" t="s">
        <v>3</v>
      </c>
      <c r="N1577" s="129" t="s">
        <v>36</v>
      </c>
      <c r="O1577" s="130">
        <v>1.5149999999999999</v>
      </c>
      <c r="P1577" s="130">
        <f>O1577*H1577</f>
        <v>0.46207499999999996</v>
      </c>
      <c r="Q1577" s="130">
        <v>0</v>
      </c>
      <c r="R1577" s="130">
        <f>Q1577*H1577</f>
        <v>0</v>
      </c>
      <c r="S1577" s="130">
        <v>0</v>
      </c>
      <c r="T1577" s="131">
        <f>S1577*H1577</f>
        <v>0</v>
      </c>
      <c r="AR1577" s="132" t="s">
        <v>219</v>
      </c>
      <c r="AT1577" s="132" t="s">
        <v>126</v>
      </c>
      <c r="AU1577" s="132" t="s">
        <v>74</v>
      </c>
      <c r="AY1577" s="15" t="s">
        <v>124</v>
      </c>
      <c r="BE1577" s="133">
        <f>IF(N1577="základní",J1577,0)</f>
        <v>420.9</v>
      </c>
      <c r="BF1577" s="133">
        <f>IF(N1577="snížená",J1577,0)</f>
        <v>0</v>
      </c>
      <c r="BG1577" s="133">
        <f>IF(N1577="zákl. přenesená",J1577,0)</f>
        <v>0</v>
      </c>
      <c r="BH1577" s="133">
        <f>IF(N1577="sníž. přenesená",J1577,0)</f>
        <v>0</v>
      </c>
      <c r="BI1577" s="133">
        <f>IF(N1577="nulová",J1577,0)</f>
        <v>0</v>
      </c>
      <c r="BJ1577" s="15" t="s">
        <v>72</v>
      </c>
      <c r="BK1577" s="133">
        <f>ROUND(I1577*H1577,2)</f>
        <v>420.9</v>
      </c>
      <c r="BL1577" s="15" t="s">
        <v>219</v>
      </c>
      <c r="BM1577" s="132" t="s">
        <v>3064</v>
      </c>
    </row>
    <row r="1578" spans="2:65" s="1" customFormat="1" ht="29.25">
      <c r="B1578" s="27"/>
      <c r="D1578" s="134" t="s">
        <v>133</v>
      </c>
      <c r="F1578" s="135" t="s">
        <v>3065</v>
      </c>
      <c r="L1578" s="27"/>
      <c r="M1578" s="136"/>
      <c r="T1578" s="47"/>
      <c r="AT1578" s="15" t="s">
        <v>133</v>
      </c>
      <c r="AU1578" s="15" t="s">
        <v>74</v>
      </c>
    </row>
    <row r="1579" spans="2:65" s="1" customFormat="1">
      <c r="B1579" s="27"/>
      <c r="D1579" s="137" t="s">
        <v>135</v>
      </c>
      <c r="F1579" s="138" t="s">
        <v>3066</v>
      </c>
      <c r="L1579" s="27"/>
      <c r="M1579" s="136"/>
      <c r="T1579" s="47"/>
      <c r="AT1579" s="15" t="s">
        <v>135</v>
      </c>
      <c r="AU1579" s="15" t="s">
        <v>74</v>
      </c>
    </row>
    <row r="1580" spans="2:65" s="1" customFormat="1" ht="24.2" customHeight="1">
      <c r="B1580" s="121"/>
      <c r="C1580" s="122" t="s">
        <v>3067</v>
      </c>
      <c r="D1580" s="122" t="s">
        <v>126</v>
      </c>
      <c r="E1580" s="123" t="s">
        <v>3068</v>
      </c>
      <c r="F1580" s="124" t="s">
        <v>3069</v>
      </c>
      <c r="G1580" s="125" t="s">
        <v>346</v>
      </c>
      <c r="H1580" s="126">
        <v>0.30499999999999999</v>
      </c>
      <c r="I1580" s="127">
        <v>2330</v>
      </c>
      <c r="J1580" s="127">
        <f>ROUND(I1580*H1580,2)</f>
        <v>710.65</v>
      </c>
      <c r="K1580" s="124" t="s">
        <v>130</v>
      </c>
      <c r="L1580" s="27"/>
      <c r="M1580" s="128" t="s">
        <v>3</v>
      </c>
      <c r="N1580" s="129" t="s">
        <v>36</v>
      </c>
      <c r="O1580" s="130">
        <v>5.0960000000000001</v>
      </c>
      <c r="P1580" s="130">
        <f>O1580*H1580</f>
        <v>1.5542799999999999</v>
      </c>
      <c r="Q1580" s="130">
        <v>0</v>
      </c>
      <c r="R1580" s="130">
        <f>Q1580*H1580</f>
        <v>0</v>
      </c>
      <c r="S1580" s="130">
        <v>0</v>
      </c>
      <c r="T1580" s="131">
        <f>S1580*H1580</f>
        <v>0</v>
      </c>
      <c r="AR1580" s="132" t="s">
        <v>219</v>
      </c>
      <c r="AT1580" s="132" t="s">
        <v>126</v>
      </c>
      <c r="AU1580" s="132" t="s">
        <v>74</v>
      </c>
      <c r="AY1580" s="15" t="s">
        <v>124</v>
      </c>
      <c r="BE1580" s="133">
        <f>IF(N1580="základní",J1580,0)</f>
        <v>710.65</v>
      </c>
      <c r="BF1580" s="133">
        <f>IF(N1580="snížená",J1580,0)</f>
        <v>0</v>
      </c>
      <c r="BG1580" s="133">
        <f>IF(N1580="zákl. přenesená",J1580,0)</f>
        <v>0</v>
      </c>
      <c r="BH1580" s="133">
        <f>IF(N1580="sníž. přenesená",J1580,0)</f>
        <v>0</v>
      </c>
      <c r="BI1580" s="133">
        <f>IF(N1580="nulová",J1580,0)</f>
        <v>0</v>
      </c>
      <c r="BJ1580" s="15" t="s">
        <v>72</v>
      </c>
      <c r="BK1580" s="133">
        <f>ROUND(I1580*H1580,2)</f>
        <v>710.65</v>
      </c>
      <c r="BL1580" s="15" t="s">
        <v>219</v>
      </c>
      <c r="BM1580" s="132" t="s">
        <v>3070</v>
      </c>
    </row>
    <row r="1581" spans="2:65" s="1" customFormat="1" ht="29.25">
      <c r="B1581" s="27"/>
      <c r="D1581" s="134" t="s">
        <v>133</v>
      </c>
      <c r="F1581" s="135" t="s">
        <v>3071</v>
      </c>
      <c r="L1581" s="27"/>
      <c r="M1581" s="136"/>
      <c r="T1581" s="47"/>
      <c r="AT1581" s="15" t="s">
        <v>133</v>
      </c>
      <c r="AU1581" s="15" t="s">
        <v>74</v>
      </c>
    </row>
    <row r="1582" spans="2:65" s="1" customFormat="1">
      <c r="B1582" s="27"/>
      <c r="D1582" s="137" t="s">
        <v>135</v>
      </c>
      <c r="F1582" s="138" t="s">
        <v>3072</v>
      </c>
      <c r="L1582" s="27"/>
      <c r="M1582" s="136"/>
      <c r="T1582" s="47"/>
      <c r="AT1582" s="15" t="s">
        <v>135</v>
      </c>
      <c r="AU1582" s="15" t="s">
        <v>74</v>
      </c>
    </row>
    <row r="1583" spans="2:65" s="1" customFormat="1" ht="33" customHeight="1">
      <c r="B1583" s="121"/>
      <c r="C1583" s="122" t="s">
        <v>3073</v>
      </c>
      <c r="D1583" s="122" t="s">
        <v>126</v>
      </c>
      <c r="E1583" s="123" t="s">
        <v>3074</v>
      </c>
      <c r="F1583" s="124" t="s">
        <v>3075</v>
      </c>
      <c r="G1583" s="125" t="s">
        <v>346</v>
      </c>
      <c r="H1583" s="126">
        <v>0.30499999999999999</v>
      </c>
      <c r="I1583" s="127">
        <v>2820</v>
      </c>
      <c r="J1583" s="127">
        <f>ROUND(I1583*H1583,2)</f>
        <v>860.1</v>
      </c>
      <c r="K1583" s="124" t="s">
        <v>130</v>
      </c>
      <c r="L1583" s="27"/>
      <c r="M1583" s="128" t="s">
        <v>3</v>
      </c>
      <c r="N1583" s="129" t="s">
        <v>36</v>
      </c>
      <c r="O1583" s="130">
        <v>6.1689999999999996</v>
      </c>
      <c r="P1583" s="130">
        <f>O1583*H1583</f>
        <v>1.8815449999999998</v>
      </c>
      <c r="Q1583" s="130">
        <v>0</v>
      </c>
      <c r="R1583" s="130">
        <f>Q1583*H1583</f>
        <v>0</v>
      </c>
      <c r="S1583" s="130">
        <v>0</v>
      </c>
      <c r="T1583" s="131">
        <f>S1583*H1583</f>
        <v>0</v>
      </c>
      <c r="AR1583" s="132" t="s">
        <v>219</v>
      </c>
      <c r="AT1583" s="132" t="s">
        <v>126</v>
      </c>
      <c r="AU1583" s="132" t="s">
        <v>74</v>
      </c>
      <c r="AY1583" s="15" t="s">
        <v>124</v>
      </c>
      <c r="BE1583" s="133">
        <f>IF(N1583="základní",J1583,0)</f>
        <v>860.1</v>
      </c>
      <c r="BF1583" s="133">
        <f>IF(N1583="snížená",J1583,0)</f>
        <v>0</v>
      </c>
      <c r="BG1583" s="133">
        <f>IF(N1583="zákl. přenesená",J1583,0)</f>
        <v>0</v>
      </c>
      <c r="BH1583" s="133">
        <f>IF(N1583="sníž. přenesená",J1583,0)</f>
        <v>0</v>
      </c>
      <c r="BI1583" s="133">
        <f>IF(N1583="nulová",J1583,0)</f>
        <v>0</v>
      </c>
      <c r="BJ1583" s="15" t="s">
        <v>72</v>
      </c>
      <c r="BK1583" s="133">
        <f>ROUND(I1583*H1583,2)</f>
        <v>860.1</v>
      </c>
      <c r="BL1583" s="15" t="s">
        <v>219</v>
      </c>
      <c r="BM1583" s="132" t="s">
        <v>3076</v>
      </c>
    </row>
    <row r="1584" spans="2:65" s="1" customFormat="1" ht="39">
      <c r="B1584" s="27"/>
      <c r="D1584" s="134" t="s">
        <v>133</v>
      </c>
      <c r="F1584" s="135" t="s">
        <v>3077</v>
      </c>
      <c r="L1584" s="27"/>
      <c r="M1584" s="136"/>
      <c r="T1584" s="47"/>
      <c r="AT1584" s="15" t="s">
        <v>133</v>
      </c>
      <c r="AU1584" s="15" t="s">
        <v>74</v>
      </c>
    </row>
    <row r="1585" spans="2:65" s="1" customFormat="1">
      <c r="B1585" s="27"/>
      <c r="D1585" s="137" t="s">
        <v>135</v>
      </c>
      <c r="F1585" s="138" t="s">
        <v>3078</v>
      </c>
      <c r="L1585" s="27"/>
      <c r="M1585" s="136"/>
      <c r="T1585" s="47"/>
      <c r="AT1585" s="15" t="s">
        <v>135</v>
      </c>
      <c r="AU1585" s="15" t="s">
        <v>74</v>
      </c>
    </row>
    <row r="1586" spans="2:65" s="11" customFormat="1" ht="22.9" customHeight="1">
      <c r="B1586" s="110"/>
      <c r="D1586" s="111" t="s">
        <v>64</v>
      </c>
      <c r="E1586" s="119" t="s">
        <v>3079</v>
      </c>
      <c r="F1586" s="119" t="s">
        <v>3080</v>
      </c>
      <c r="J1586" s="120">
        <f>BK1586</f>
        <v>47092.35</v>
      </c>
      <c r="L1586" s="110"/>
      <c r="M1586" s="114"/>
      <c r="P1586" s="115">
        <f>SUM(P1587:P1625)</f>
        <v>25.166784999999997</v>
      </c>
      <c r="R1586" s="115">
        <f>SUM(R1587:R1625)</f>
        <v>1.0196700000000001</v>
      </c>
      <c r="T1586" s="116">
        <f>SUM(T1587:T1625)</f>
        <v>5.3319999999999999E-2</v>
      </c>
      <c r="AR1586" s="111" t="s">
        <v>74</v>
      </c>
      <c r="AT1586" s="117" t="s">
        <v>64</v>
      </c>
      <c r="AU1586" s="117" t="s">
        <v>72</v>
      </c>
      <c r="AY1586" s="111" t="s">
        <v>124</v>
      </c>
      <c r="BK1586" s="118">
        <f>SUM(BK1587:BK1625)</f>
        <v>47092.35</v>
      </c>
    </row>
    <row r="1587" spans="2:65" s="1" customFormat="1" ht="16.5" customHeight="1">
      <c r="B1587" s="121"/>
      <c r="C1587" s="122" t="s">
        <v>3081</v>
      </c>
      <c r="D1587" s="122" t="s">
        <v>126</v>
      </c>
      <c r="E1587" s="123" t="s">
        <v>3082</v>
      </c>
      <c r="F1587" s="124" t="s">
        <v>3083</v>
      </c>
      <c r="G1587" s="125" t="s">
        <v>252</v>
      </c>
      <c r="H1587" s="126">
        <v>10</v>
      </c>
      <c r="I1587" s="127">
        <v>214</v>
      </c>
      <c r="J1587" s="127">
        <f>ROUND(I1587*H1587,2)</f>
        <v>2140</v>
      </c>
      <c r="K1587" s="124" t="s">
        <v>130</v>
      </c>
      <c r="L1587" s="27"/>
      <c r="M1587" s="128" t="s">
        <v>3</v>
      </c>
      <c r="N1587" s="129" t="s">
        <v>36</v>
      </c>
      <c r="O1587" s="130">
        <v>0.27500000000000002</v>
      </c>
      <c r="P1587" s="130">
        <f>O1587*H1587</f>
        <v>2.75</v>
      </c>
      <c r="Q1587" s="130">
        <v>4.0000000000000003E-5</v>
      </c>
      <c r="R1587" s="130">
        <f>Q1587*H1587</f>
        <v>4.0000000000000002E-4</v>
      </c>
      <c r="S1587" s="130">
        <v>0</v>
      </c>
      <c r="T1587" s="131">
        <f>S1587*H1587</f>
        <v>0</v>
      </c>
      <c r="AR1587" s="132" t="s">
        <v>219</v>
      </c>
      <c r="AT1587" s="132" t="s">
        <v>126</v>
      </c>
      <c r="AU1587" s="132" t="s">
        <v>74</v>
      </c>
      <c r="AY1587" s="15" t="s">
        <v>124</v>
      </c>
      <c r="BE1587" s="133">
        <f>IF(N1587="základní",J1587,0)</f>
        <v>2140</v>
      </c>
      <c r="BF1587" s="133">
        <f>IF(N1587="snížená",J1587,0)</f>
        <v>0</v>
      </c>
      <c r="BG1587" s="133">
        <f>IF(N1587="zákl. přenesená",J1587,0)</f>
        <v>0</v>
      </c>
      <c r="BH1587" s="133">
        <f>IF(N1587="sníž. přenesená",J1587,0)</f>
        <v>0</v>
      </c>
      <c r="BI1587" s="133">
        <f>IF(N1587="nulová",J1587,0)</f>
        <v>0</v>
      </c>
      <c r="BJ1587" s="15" t="s">
        <v>72</v>
      </c>
      <c r="BK1587" s="133">
        <f>ROUND(I1587*H1587,2)</f>
        <v>2140</v>
      </c>
      <c r="BL1587" s="15" t="s">
        <v>219</v>
      </c>
      <c r="BM1587" s="132" t="s">
        <v>3084</v>
      </c>
    </row>
    <row r="1588" spans="2:65" s="1" customFormat="1">
      <c r="B1588" s="27"/>
      <c r="D1588" s="134" t="s">
        <v>133</v>
      </c>
      <c r="F1588" s="135" t="s">
        <v>3085</v>
      </c>
      <c r="L1588" s="27"/>
      <c r="M1588" s="136"/>
      <c r="T1588" s="47"/>
      <c r="AT1588" s="15" t="s">
        <v>133</v>
      </c>
      <c r="AU1588" s="15" t="s">
        <v>74</v>
      </c>
    </row>
    <row r="1589" spans="2:65" s="1" customFormat="1">
      <c r="B1589" s="27"/>
      <c r="D1589" s="137" t="s">
        <v>135</v>
      </c>
      <c r="F1589" s="138" t="s">
        <v>3086</v>
      </c>
      <c r="L1589" s="27"/>
      <c r="M1589" s="136"/>
      <c r="T1589" s="47"/>
      <c r="AT1589" s="15" t="s">
        <v>135</v>
      </c>
      <c r="AU1589" s="15" t="s">
        <v>74</v>
      </c>
    </row>
    <row r="1590" spans="2:65" s="1" customFormat="1" ht="21.75" customHeight="1">
      <c r="B1590" s="121"/>
      <c r="C1590" s="139" t="s">
        <v>3087</v>
      </c>
      <c r="D1590" s="139" t="s">
        <v>343</v>
      </c>
      <c r="E1590" s="140" t="s">
        <v>3088</v>
      </c>
      <c r="F1590" s="141" t="s">
        <v>3089</v>
      </c>
      <c r="G1590" s="142" t="s">
        <v>346</v>
      </c>
      <c r="H1590" s="143">
        <v>2.5000000000000001E-2</v>
      </c>
      <c r="I1590" s="144">
        <v>46500</v>
      </c>
      <c r="J1590" s="144">
        <f>ROUND(I1590*H1590,2)</f>
        <v>1162.5</v>
      </c>
      <c r="K1590" s="141" t="s">
        <v>130</v>
      </c>
      <c r="L1590" s="145"/>
      <c r="M1590" s="146" t="s">
        <v>3</v>
      </c>
      <c r="N1590" s="147" t="s">
        <v>36</v>
      </c>
      <c r="O1590" s="130">
        <v>0</v>
      </c>
      <c r="P1590" s="130">
        <f>O1590*H1590</f>
        <v>0</v>
      </c>
      <c r="Q1590" s="130">
        <v>1</v>
      </c>
      <c r="R1590" s="130">
        <f>Q1590*H1590</f>
        <v>2.5000000000000001E-2</v>
      </c>
      <c r="S1590" s="130">
        <v>0</v>
      </c>
      <c r="T1590" s="131">
        <f>S1590*H1590</f>
        <v>0</v>
      </c>
      <c r="AR1590" s="132" t="s">
        <v>318</v>
      </c>
      <c r="AT1590" s="132" t="s">
        <v>343</v>
      </c>
      <c r="AU1590" s="132" t="s">
        <v>74</v>
      </c>
      <c r="AY1590" s="15" t="s">
        <v>124</v>
      </c>
      <c r="BE1590" s="133">
        <f>IF(N1590="základní",J1590,0)</f>
        <v>1162.5</v>
      </c>
      <c r="BF1590" s="133">
        <f>IF(N1590="snížená",J1590,0)</f>
        <v>0</v>
      </c>
      <c r="BG1590" s="133">
        <f>IF(N1590="zákl. přenesená",J1590,0)</f>
        <v>0</v>
      </c>
      <c r="BH1590" s="133">
        <f>IF(N1590="sníž. přenesená",J1590,0)</f>
        <v>0</v>
      </c>
      <c r="BI1590" s="133">
        <f>IF(N1590="nulová",J1590,0)</f>
        <v>0</v>
      </c>
      <c r="BJ1590" s="15" t="s">
        <v>72</v>
      </c>
      <c r="BK1590" s="133">
        <f>ROUND(I1590*H1590,2)</f>
        <v>1162.5</v>
      </c>
      <c r="BL1590" s="15" t="s">
        <v>219</v>
      </c>
      <c r="BM1590" s="132" t="s">
        <v>3090</v>
      </c>
    </row>
    <row r="1591" spans="2:65" s="1" customFormat="1">
      <c r="B1591" s="27"/>
      <c r="D1591" s="134" t="s">
        <v>133</v>
      </c>
      <c r="F1591" s="135" t="s">
        <v>3089</v>
      </c>
      <c r="L1591" s="27"/>
      <c r="M1591" s="136"/>
      <c r="T1591" s="47"/>
      <c r="AT1591" s="15" t="s">
        <v>133</v>
      </c>
      <c r="AU1591" s="15" t="s">
        <v>74</v>
      </c>
    </row>
    <row r="1592" spans="2:65" s="1" customFormat="1" ht="16.5" customHeight="1">
      <c r="B1592" s="121"/>
      <c r="C1592" s="122" t="s">
        <v>3091</v>
      </c>
      <c r="D1592" s="122" t="s">
        <v>126</v>
      </c>
      <c r="E1592" s="123" t="s">
        <v>3092</v>
      </c>
      <c r="F1592" s="124" t="s">
        <v>3093</v>
      </c>
      <c r="G1592" s="125" t="s">
        <v>252</v>
      </c>
      <c r="H1592" s="126">
        <v>2</v>
      </c>
      <c r="I1592" s="127">
        <v>54</v>
      </c>
      <c r="J1592" s="127">
        <f>ROUND(I1592*H1592,2)</f>
        <v>108</v>
      </c>
      <c r="K1592" s="124" t="s">
        <v>130</v>
      </c>
      <c r="L1592" s="27"/>
      <c r="M1592" s="128" t="s">
        <v>3</v>
      </c>
      <c r="N1592" s="129" t="s">
        <v>36</v>
      </c>
      <c r="O1592" s="130">
        <v>0.10100000000000001</v>
      </c>
      <c r="P1592" s="130">
        <f>O1592*H1592</f>
        <v>0.20200000000000001</v>
      </c>
      <c r="Q1592" s="130">
        <v>0</v>
      </c>
      <c r="R1592" s="130">
        <f>Q1592*H1592</f>
        <v>0</v>
      </c>
      <c r="S1592" s="130">
        <v>1.7600000000000001E-3</v>
      </c>
      <c r="T1592" s="131">
        <f>S1592*H1592</f>
        <v>3.5200000000000001E-3</v>
      </c>
      <c r="AR1592" s="132" t="s">
        <v>219</v>
      </c>
      <c r="AT1592" s="132" t="s">
        <v>126</v>
      </c>
      <c r="AU1592" s="132" t="s">
        <v>74</v>
      </c>
      <c r="AY1592" s="15" t="s">
        <v>124</v>
      </c>
      <c r="BE1592" s="133">
        <f>IF(N1592="základní",J1592,0)</f>
        <v>108</v>
      </c>
      <c r="BF1592" s="133">
        <f>IF(N1592="snížená",J1592,0)</f>
        <v>0</v>
      </c>
      <c r="BG1592" s="133">
        <f>IF(N1592="zákl. přenesená",J1592,0)</f>
        <v>0</v>
      </c>
      <c r="BH1592" s="133">
        <f>IF(N1592="sníž. přenesená",J1592,0)</f>
        <v>0</v>
      </c>
      <c r="BI1592" s="133">
        <f>IF(N1592="nulová",J1592,0)</f>
        <v>0</v>
      </c>
      <c r="BJ1592" s="15" t="s">
        <v>72</v>
      </c>
      <c r="BK1592" s="133">
        <f>ROUND(I1592*H1592,2)</f>
        <v>108</v>
      </c>
      <c r="BL1592" s="15" t="s">
        <v>219</v>
      </c>
      <c r="BM1592" s="132" t="s">
        <v>3094</v>
      </c>
    </row>
    <row r="1593" spans="2:65" s="1" customFormat="1">
      <c r="B1593" s="27"/>
      <c r="D1593" s="134" t="s">
        <v>133</v>
      </c>
      <c r="F1593" s="135" t="s">
        <v>3095</v>
      </c>
      <c r="L1593" s="27"/>
      <c r="M1593" s="136"/>
      <c r="T1593" s="47"/>
      <c r="AT1593" s="15" t="s">
        <v>133</v>
      </c>
      <c r="AU1593" s="15" t="s">
        <v>74</v>
      </c>
    </row>
    <row r="1594" spans="2:65" s="1" customFormat="1">
      <c r="B1594" s="27"/>
      <c r="D1594" s="137" t="s">
        <v>135</v>
      </c>
      <c r="F1594" s="138" t="s">
        <v>3096</v>
      </c>
      <c r="L1594" s="27"/>
      <c r="M1594" s="136"/>
      <c r="T1594" s="47"/>
      <c r="AT1594" s="15" t="s">
        <v>135</v>
      </c>
      <c r="AU1594" s="15" t="s">
        <v>74</v>
      </c>
    </row>
    <row r="1595" spans="2:65" s="1" customFormat="1" ht="16.5" customHeight="1">
      <c r="B1595" s="121"/>
      <c r="C1595" s="122" t="s">
        <v>3097</v>
      </c>
      <c r="D1595" s="122" t="s">
        <v>126</v>
      </c>
      <c r="E1595" s="123" t="s">
        <v>3098</v>
      </c>
      <c r="F1595" s="124" t="s">
        <v>3099</v>
      </c>
      <c r="G1595" s="125" t="s">
        <v>252</v>
      </c>
      <c r="H1595" s="126">
        <v>30</v>
      </c>
      <c r="I1595" s="127">
        <v>42.8</v>
      </c>
      <c r="J1595" s="127">
        <f>ROUND(I1595*H1595,2)</f>
        <v>1284</v>
      </c>
      <c r="K1595" s="124" t="s">
        <v>130</v>
      </c>
      <c r="L1595" s="27"/>
      <c r="M1595" s="128" t="s">
        <v>3</v>
      </c>
      <c r="N1595" s="129" t="s">
        <v>36</v>
      </c>
      <c r="O1595" s="130">
        <v>0.08</v>
      </c>
      <c r="P1595" s="130">
        <f>O1595*H1595</f>
        <v>2.4</v>
      </c>
      <c r="Q1595" s="130">
        <v>0</v>
      </c>
      <c r="R1595" s="130">
        <f>Q1595*H1595</f>
        <v>0</v>
      </c>
      <c r="S1595" s="130">
        <v>6.7000000000000002E-4</v>
      </c>
      <c r="T1595" s="131">
        <f>S1595*H1595</f>
        <v>2.01E-2</v>
      </c>
      <c r="AR1595" s="132" t="s">
        <v>219</v>
      </c>
      <c r="AT1595" s="132" t="s">
        <v>126</v>
      </c>
      <c r="AU1595" s="132" t="s">
        <v>74</v>
      </c>
      <c r="AY1595" s="15" t="s">
        <v>124</v>
      </c>
      <c r="BE1595" s="133">
        <f>IF(N1595="základní",J1595,0)</f>
        <v>1284</v>
      </c>
      <c r="BF1595" s="133">
        <f>IF(N1595="snížená",J1595,0)</f>
        <v>0</v>
      </c>
      <c r="BG1595" s="133">
        <f>IF(N1595="zákl. přenesená",J1595,0)</f>
        <v>0</v>
      </c>
      <c r="BH1595" s="133">
        <f>IF(N1595="sníž. přenesená",J1595,0)</f>
        <v>0</v>
      </c>
      <c r="BI1595" s="133">
        <f>IF(N1595="nulová",J1595,0)</f>
        <v>0</v>
      </c>
      <c r="BJ1595" s="15" t="s">
        <v>72</v>
      </c>
      <c r="BK1595" s="133">
        <f>ROUND(I1595*H1595,2)</f>
        <v>1284</v>
      </c>
      <c r="BL1595" s="15" t="s">
        <v>219</v>
      </c>
      <c r="BM1595" s="132" t="s">
        <v>3100</v>
      </c>
    </row>
    <row r="1596" spans="2:65" s="1" customFormat="1">
      <c r="B1596" s="27"/>
      <c r="D1596" s="134" t="s">
        <v>133</v>
      </c>
      <c r="F1596" s="135" t="s">
        <v>3101</v>
      </c>
      <c r="L1596" s="27"/>
      <c r="M1596" s="136"/>
      <c r="T1596" s="47"/>
      <c r="AT1596" s="15" t="s">
        <v>133</v>
      </c>
      <c r="AU1596" s="15" t="s">
        <v>74</v>
      </c>
    </row>
    <row r="1597" spans="2:65" s="1" customFormat="1">
      <c r="B1597" s="27"/>
      <c r="D1597" s="137" t="s">
        <v>135</v>
      </c>
      <c r="F1597" s="138" t="s">
        <v>3102</v>
      </c>
      <c r="L1597" s="27"/>
      <c r="M1597" s="136"/>
      <c r="T1597" s="47"/>
      <c r="AT1597" s="15" t="s">
        <v>135</v>
      </c>
      <c r="AU1597" s="15" t="s">
        <v>74</v>
      </c>
    </row>
    <row r="1598" spans="2:65" s="1" customFormat="1" ht="16.5" customHeight="1">
      <c r="B1598" s="121"/>
      <c r="C1598" s="122" t="s">
        <v>3103</v>
      </c>
      <c r="D1598" s="122" t="s">
        <v>126</v>
      </c>
      <c r="E1598" s="123" t="s">
        <v>3104</v>
      </c>
      <c r="F1598" s="124" t="s">
        <v>3105</v>
      </c>
      <c r="G1598" s="125" t="s">
        <v>129</v>
      </c>
      <c r="H1598" s="126">
        <v>5</v>
      </c>
      <c r="I1598" s="127">
        <v>193</v>
      </c>
      <c r="J1598" s="127">
        <f>ROUND(I1598*H1598,2)</f>
        <v>965</v>
      </c>
      <c r="K1598" s="124" t="s">
        <v>130</v>
      </c>
      <c r="L1598" s="27"/>
      <c r="M1598" s="128" t="s">
        <v>3</v>
      </c>
      <c r="N1598" s="129" t="s">
        <v>36</v>
      </c>
      <c r="O1598" s="130">
        <v>0.36</v>
      </c>
      <c r="P1598" s="130">
        <f>O1598*H1598</f>
        <v>1.7999999999999998</v>
      </c>
      <c r="Q1598" s="130">
        <v>0</v>
      </c>
      <c r="R1598" s="130">
        <f>Q1598*H1598</f>
        <v>0</v>
      </c>
      <c r="S1598" s="130">
        <v>5.94E-3</v>
      </c>
      <c r="T1598" s="131">
        <f>S1598*H1598</f>
        <v>2.9700000000000001E-2</v>
      </c>
      <c r="AR1598" s="132" t="s">
        <v>219</v>
      </c>
      <c r="AT1598" s="132" t="s">
        <v>126</v>
      </c>
      <c r="AU1598" s="132" t="s">
        <v>74</v>
      </c>
      <c r="AY1598" s="15" t="s">
        <v>124</v>
      </c>
      <c r="BE1598" s="133">
        <f>IF(N1598="základní",J1598,0)</f>
        <v>965</v>
      </c>
      <c r="BF1598" s="133">
        <f>IF(N1598="snížená",J1598,0)</f>
        <v>0</v>
      </c>
      <c r="BG1598" s="133">
        <f>IF(N1598="zákl. přenesená",J1598,0)</f>
        <v>0</v>
      </c>
      <c r="BH1598" s="133">
        <f>IF(N1598="sníž. přenesená",J1598,0)</f>
        <v>0</v>
      </c>
      <c r="BI1598" s="133">
        <f>IF(N1598="nulová",J1598,0)</f>
        <v>0</v>
      </c>
      <c r="BJ1598" s="15" t="s">
        <v>72</v>
      </c>
      <c r="BK1598" s="133">
        <f>ROUND(I1598*H1598,2)</f>
        <v>965</v>
      </c>
      <c r="BL1598" s="15" t="s">
        <v>219</v>
      </c>
      <c r="BM1598" s="132" t="s">
        <v>3106</v>
      </c>
    </row>
    <row r="1599" spans="2:65" s="1" customFormat="1" ht="19.5">
      <c r="B1599" s="27"/>
      <c r="D1599" s="134" t="s">
        <v>133</v>
      </c>
      <c r="F1599" s="135" t="s">
        <v>3107</v>
      </c>
      <c r="L1599" s="27"/>
      <c r="M1599" s="136"/>
      <c r="T1599" s="47"/>
      <c r="AT1599" s="15" t="s">
        <v>133</v>
      </c>
      <c r="AU1599" s="15" t="s">
        <v>74</v>
      </c>
    </row>
    <row r="1600" spans="2:65" s="1" customFormat="1">
      <c r="B1600" s="27"/>
      <c r="D1600" s="137" t="s">
        <v>135</v>
      </c>
      <c r="F1600" s="138" t="s">
        <v>3108</v>
      </c>
      <c r="L1600" s="27"/>
      <c r="M1600" s="136"/>
      <c r="T1600" s="47"/>
      <c r="AT1600" s="15" t="s">
        <v>135</v>
      </c>
      <c r="AU1600" s="15" t="s">
        <v>74</v>
      </c>
    </row>
    <row r="1601" spans="2:65" s="1" customFormat="1" ht="24.2" customHeight="1">
      <c r="B1601" s="121"/>
      <c r="C1601" s="122" t="s">
        <v>3109</v>
      </c>
      <c r="D1601" s="122" t="s">
        <v>126</v>
      </c>
      <c r="E1601" s="123" t="s">
        <v>3110</v>
      </c>
      <c r="F1601" s="124" t="s">
        <v>3111</v>
      </c>
      <c r="G1601" s="125" t="s">
        <v>252</v>
      </c>
      <c r="H1601" s="126">
        <v>20</v>
      </c>
      <c r="I1601" s="127">
        <v>259</v>
      </c>
      <c r="J1601" s="127">
        <f>ROUND(I1601*H1601,2)</f>
        <v>5180</v>
      </c>
      <c r="K1601" s="124" t="s">
        <v>130</v>
      </c>
      <c r="L1601" s="27"/>
      <c r="M1601" s="128" t="s">
        <v>3</v>
      </c>
      <c r="N1601" s="129" t="s">
        <v>36</v>
      </c>
      <c r="O1601" s="130">
        <v>0.27500000000000002</v>
      </c>
      <c r="P1601" s="130">
        <f>O1601*H1601</f>
        <v>5.5</v>
      </c>
      <c r="Q1601" s="130">
        <v>5.9000000000000003E-4</v>
      </c>
      <c r="R1601" s="130">
        <f>Q1601*H1601</f>
        <v>1.1800000000000001E-2</v>
      </c>
      <c r="S1601" s="130">
        <v>0</v>
      </c>
      <c r="T1601" s="131">
        <f>S1601*H1601</f>
        <v>0</v>
      </c>
      <c r="AR1601" s="132" t="s">
        <v>219</v>
      </c>
      <c r="AT1601" s="132" t="s">
        <v>126</v>
      </c>
      <c r="AU1601" s="132" t="s">
        <v>74</v>
      </c>
      <c r="AY1601" s="15" t="s">
        <v>124</v>
      </c>
      <c r="BE1601" s="133">
        <f>IF(N1601="základní",J1601,0)</f>
        <v>5180</v>
      </c>
      <c r="BF1601" s="133">
        <f>IF(N1601="snížená",J1601,0)</f>
        <v>0</v>
      </c>
      <c r="BG1601" s="133">
        <f>IF(N1601="zákl. přenesená",J1601,0)</f>
        <v>0</v>
      </c>
      <c r="BH1601" s="133">
        <f>IF(N1601="sníž. přenesená",J1601,0)</f>
        <v>0</v>
      </c>
      <c r="BI1601" s="133">
        <f>IF(N1601="nulová",J1601,0)</f>
        <v>0</v>
      </c>
      <c r="BJ1601" s="15" t="s">
        <v>72</v>
      </c>
      <c r="BK1601" s="133">
        <f>ROUND(I1601*H1601,2)</f>
        <v>5180</v>
      </c>
      <c r="BL1601" s="15" t="s">
        <v>219</v>
      </c>
      <c r="BM1601" s="132" t="s">
        <v>3112</v>
      </c>
    </row>
    <row r="1602" spans="2:65" s="1" customFormat="1" ht="19.5">
      <c r="B1602" s="27"/>
      <c r="D1602" s="134" t="s">
        <v>133</v>
      </c>
      <c r="F1602" s="135" t="s">
        <v>3113</v>
      </c>
      <c r="L1602" s="27"/>
      <c r="M1602" s="136"/>
      <c r="T1602" s="47"/>
      <c r="AT1602" s="15" t="s">
        <v>133</v>
      </c>
      <c r="AU1602" s="15" t="s">
        <v>74</v>
      </c>
    </row>
    <row r="1603" spans="2:65" s="1" customFormat="1">
      <c r="B1603" s="27"/>
      <c r="D1603" s="137" t="s">
        <v>135</v>
      </c>
      <c r="F1603" s="138" t="s">
        <v>3114</v>
      </c>
      <c r="L1603" s="27"/>
      <c r="M1603" s="136"/>
      <c r="T1603" s="47"/>
      <c r="AT1603" s="15" t="s">
        <v>135</v>
      </c>
      <c r="AU1603" s="15" t="s">
        <v>74</v>
      </c>
    </row>
    <row r="1604" spans="2:65" s="1" customFormat="1" ht="24.2" customHeight="1">
      <c r="B1604" s="121"/>
      <c r="C1604" s="122" t="s">
        <v>3115</v>
      </c>
      <c r="D1604" s="122" t="s">
        <v>126</v>
      </c>
      <c r="E1604" s="123" t="s">
        <v>3116</v>
      </c>
      <c r="F1604" s="124" t="s">
        <v>3117</v>
      </c>
      <c r="G1604" s="125" t="s">
        <v>252</v>
      </c>
      <c r="H1604" s="126">
        <v>10</v>
      </c>
      <c r="I1604" s="127">
        <v>269</v>
      </c>
      <c r="J1604" s="127">
        <f>ROUND(I1604*H1604,2)</f>
        <v>2690</v>
      </c>
      <c r="K1604" s="124" t="s">
        <v>130</v>
      </c>
      <c r="L1604" s="27"/>
      <c r="M1604" s="128" t="s">
        <v>3</v>
      </c>
      <c r="N1604" s="129" t="s">
        <v>36</v>
      </c>
      <c r="O1604" s="130">
        <v>0.26500000000000001</v>
      </c>
      <c r="P1604" s="130">
        <f>O1604*H1604</f>
        <v>2.6500000000000004</v>
      </c>
      <c r="Q1604" s="130">
        <v>7.2999999999999996E-4</v>
      </c>
      <c r="R1604" s="130">
        <f>Q1604*H1604</f>
        <v>7.2999999999999992E-3</v>
      </c>
      <c r="S1604" s="130">
        <v>0</v>
      </c>
      <c r="T1604" s="131">
        <f>S1604*H1604</f>
        <v>0</v>
      </c>
      <c r="AR1604" s="132" t="s">
        <v>219</v>
      </c>
      <c r="AT1604" s="132" t="s">
        <v>126</v>
      </c>
      <c r="AU1604" s="132" t="s">
        <v>74</v>
      </c>
      <c r="AY1604" s="15" t="s">
        <v>124</v>
      </c>
      <c r="BE1604" s="133">
        <f>IF(N1604="základní",J1604,0)</f>
        <v>2690</v>
      </c>
      <c r="BF1604" s="133">
        <f>IF(N1604="snížená",J1604,0)</f>
        <v>0</v>
      </c>
      <c r="BG1604" s="133">
        <f>IF(N1604="zákl. přenesená",J1604,0)</f>
        <v>0</v>
      </c>
      <c r="BH1604" s="133">
        <f>IF(N1604="sníž. přenesená",J1604,0)</f>
        <v>0</v>
      </c>
      <c r="BI1604" s="133">
        <f>IF(N1604="nulová",J1604,0)</f>
        <v>0</v>
      </c>
      <c r="BJ1604" s="15" t="s">
        <v>72</v>
      </c>
      <c r="BK1604" s="133">
        <f>ROUND(I1604*H1604,2)</f>
        <v>2690</v>
      </c>
      <c r="BL1604" s="15" t="s">
        <v>219</v>
      </c>
      <c r="BM1604" s="132" t="s">
        <v>3118</v>
      </c>
    </row>
    <row r="1605" spans="2:65" s="1" customFormat="1" ht="19.5">
      <c r="B1605" s="27"/>
      <c r="D1605" s="134" t="s">
        <v>133</v>
      </c>
      <c r="F1605" s="135" t="s">
        <v>3119</v>
      </c>
      <c r="L1605" s="27"/>
      <c r="M1605" s="136"/>
      <c r="T1605" s="47"/>
      <c r="AT1605" s="15" t="s">
        <v>133</v>
      </c>
      <c r="AU1605" s="15" t="s">
        <v>74</v>
      </c>
    </row>
    <row r="1606" spans="2:65" s="1" customFormat="1">
      <c r="B1606" s="27"/>
      <c r="D1606" s="137" t="s">
        <v>135</v>
      </c>
      <c r="F1606" s="138" t="s">
        <v>3120</v>
      </c>
      <c r="L1606" s="27"/>
      <c r="M1606" s="136"/>
      <c r="T1606" s="47"/>
      <c r="AT1606" s="15" t="s">
        <v>135</v>
      </c>
      <c r="AU1606" s="15" t="s">
        <v>74</v>
      </c>
    </row>
    <row r="1607" spans="2:65" s="1" customFormat="1" ht="21.75" customHeight="1">
      <c r="B1607" s="121"/>
      <c r="C1607" s="122" t="s">
        <v>3121</v>
      </c>
      <c r="D1607" s="122" t="s">
        <v>126</v>
      </c>
      <c r="E1607" s="123" t="s">
        <v>3122</v>
      </c>
      <c r="F1607" s="124" t="s">
        <v>3123</v>
      </c>
      <c r="G1607" s="125" t="s">
        <v>252</v>
      </c>
      <c r="H1607" s="126">
        <v>5</v>
      </c>
      <c r="I1607" s="127">
        <v>332</v>
      </c>
      <c r="J1607" s="127">
        <f>ROUND(I1607*H1607,2)</f>
        <v>1660</v>
      </c>
      <c r="K1607" s="124" t="s">
        <v>130</v>
      </c>
      <c r="L1607" s="27"/>
      <c r="M1607" s="128" t="s">
        <v>3</v>
      </c>
      <c r="N1607" s="129" t="s">
        <v>36</v>
      </c>
      <c r="O1607" s="130">
        <v>0.13100000000000001</v>
      </c>
      <c r="P1607" s="130">
        <f>O1607*H1607</f>
        <v>0.65500000000000003</v>
      </c>
      <c r="Q1607" s="130">
        <v>1.5900000000000001E-3</v>
      </c>
      <c r="R1607" s="130">
        <f>Q1607*H1607</f>
        <v>7.9500000000000005E-3</v>
      </c>
      <c r="S1607" s="130">
        <v>0</v>
      </c>
      <c r="T1607" s="131">
        <f>S1607*H1607</f>
        <v>0</v>
      </c>
      <c r="AR1607" s="132" t="s">
        <v>219</v>
      </c>
      <c r="AT1607" s="132" t="s">
        <v>126</v>
      </c>
      <c r="AU1607" s="132" t="s">
        <v>74</v>
      </c>
      <c r="AY1607" s="15" t="s">
        <v>124</v>
      </c>
      <c r="BE1607" s="133">
        <f>IF(N1607="základní",J1607,0)</f>
        <v>1660</v>
      </c>
      <c r="BF1607" s="133">
        <f>IF(N1607="snížená",J1607,0)</f>
        <v>0</v>
      </c>
      <c r="BG1607" s="133">
        <f>IF(N1607="zákl. přenesená",J1607,0)</f>
        <v>0</v>
      </c>
      <c r="BH1607" s="133">
        <f>IF(N1607="sníž. přenesená",J1607,0)</f>
        <v>0</v>
      </c>
      <c r="BI1607" s="133">
        <f>IF(N1607="nulová",J1607,0)</f>
        <v>0</v>
      </c>
      <c r="BJ1607" s="15" t="s">
        <v>72</v>
      </c>
      <c r="BK1607" s="133">
        <f>ROUND(I1607*H1607,2)</f>
        <v>1660</v>
      </c>
      <c r="BL1607" s="15" t="s">
        <v>219</v>
      </c>
      <c r="BM1607" s="132" t="s">
        <v>3124</v>
      </c>
    </row>
    <row r="1608" spans="2:65" s="1" customFormat="1">
      <c r="B1608" s="27"/>
      <c r="D1608" s="134" t="s">
        <v>133</v>
      </c>
      <c r="F1608" s="135" t="s">
        <v>3123</v>
      </c>
      <c r="L1608" s="27"/>
      <c r="M1608" s="136"/>
      <c r="T1608" s="47"/>
      <c r="AT1608" s="15" t="s">
        <v>133</v>
      </c>
      <c r="AU1608" s="15" t="s">
        <v>74</v>
      </c>
    </row>
    <row r="1609" spans="2:65" s="1" customFormat="1">
      <c r="B1609" s="27"/>
      <c r="D1609" s="137" t="s">
        <v>135</v>
      </c>
      <c r="F1609" s="138" t="s">
        <v>3125</v>
      </c>
      <c r="L1609" s="27"/>
      <c r="M1609" s="136"/>
      <c r="T1609" s="47"/>
      <c r="AT1609" s="15" t="s">
        <v>135</v>
      </c>
      <c r="AU1609" s="15" t="s">
        <v>74</v>
      </c>
    </row>
    <row r="1610" spans="2:65" s="1" customFormat="1" ht="21.75" customHeight="1">
      <c r="B1610" s="121"/>
      <c r="C1610" s="122" t="s">
        <v>3126</v>
      </c>
      <c r="D1610" s="122" t="s">
        <v>126</v>
      </c>
      <c r="E1610" s="123" t="s">
        <v>3127</v>
      </c>
      <c r="F1610" s="124" t="s">
        <v>3128</v>
      </c>
      <c r="G1610" s="125" t="s">
        <v>252</v>
      </c>
      <c r="H1610" s="126">
        <v>4</v>
      </c>
      <c r="I1610" s="127">
        <v>386</v>
      </c>
      <c r="J1610" s="127">
        <f>ROUND(I1610*H1610,2)</f>
        <v>1544</v>
      </c>
      <c r="K1610" s="124" t="s">
        <v>130</v>
      </c>
      <c r="L1610" s="27"/>
      <c r="M1610" s="128" t="s">
        <v>3</v>
      </c>
      <c r="N1610" s="129" t="s">
        <v>36</v>
      </c>
      <c r="O1610" s="130">
        <v>0.14799999999999999</v>
      </c>
      <c r="P1610" s="130">
        <f>O1610*H1610</f>
        <v>0.59199999999999997</v>
      </c>
      <c r="Q1610" s="130">
        <v>1.8799999999999999E-3</v>
      </c>
      <c r="R1610" s="130">
        <f>Q1610*H1610</f>
        <v>7.5199999999999998E-3</v>
      </c>
      <c r="S1610" s="130">
        <v>0</v>
      </c>
      <c r="T1610" s="131">
        <f>S1610*H1610</f>
        <v>0</v>
      </c>
      <c r="AR1610" s="132" t="s">
        <v>219</v>
      </c>
      <c r="AT1610" s="132" t="s">
        <v>126</v>
      </c>
      <c r="AU1610" s="132" t="s">
        <v>74</v>
      </c>
      <c r="AY1610" s="15" t="s">
        <v>124</v>
      </c>
      <c r="BE1610" s="133">
        <f>IF(N1610="základní",J1610,0)</f>
        <v>1544</v>
      </c>
      <c r="BF1610" s="133">
        <f>IF(N1610="snížená",J1610,0)</f>
        <v>0</v>
      </c>
      <c r="BG1610" s="133">
        <f>IF(N1610="zákl. přenesená",J1610,0)</f>
        <v>0</v>
      </c>
      <c r="BH1610" s="133">
        <f>IF(N1610="sníž. přenesená",J1610,0)</f>
        <v>0</v>
      </c>
      <c r="BI1610" s="133">
        <f>IF(N1610="nulová",J1610,0)</f>
        <v>0</v>
      </c>
      <c r="BJ1610" s="15" t="s">
        <v>72</v>
      </c>
      <c r="BK1610" s="133">
        <f>ROUND(I1610*H1610,2)</f>
        <v>1544</v>
      </c>
      <c r="BL1610" s="15" t="s">
        <v>219</v>
      </c>
      <c r="BM1610" s="132" t="s">
        <v>3129</v>
      </c>
    </row>
    <row r="1611" spans="2:65" s="1" customFormat="1">
      <c r="B1611" s="27"/>
      <c r="D1611" s="134" t="s">
        <v>133</v>
      </c>
      <c r="F1611" s="135" t="s">
        <v>3128</v>
      </c>
      <c r="L1611" s="27"/>
      <c r="M1611" s="136"/>
      <c r="T1611" s="47"/>
      <c r="AT1611" s="15" t="s">
        <v>133</v>
      </c>
      <c r="AU1611" s="15" t="s">
        <v>74</v>
      </c>
    </row>
    <row r="1612" spans="2:65" s="1" customFormat="1">
      <c r="B1612" s="27"/>
      <c r="D1612" s="137" t="s">
        <v>135</v>
      </c>
      <c r="F1612" s="138" t="s">
        <v>3130</v>
      </c>
      <c r="L1612" s="27"/>
      <c r="M1612" s="136"/>
      <c r="T1612" s="47"/>
      <c r="AT1612" s="15" t="s">
        <v>135</v>
      </c>
      <c r="AU1612" s="15" t="s">
        <v>74</v>
      </c>
    </row>
    <row r="1613" spans="2:65" s="1" customFormat="1" ht="16.5" customHeight="1">
      <c r="B1613" s="121"/>
      <c r="C1613" s="139" t="s">
        <v>3131</v>
      </c>
      <c r="D1613" s="139" t="s">
        <v>343</v>
      </c>
      <c r="E1613" s="140" t="s">
        <v>3132</v>
      </c>
      <c r="F1613" s="141" t="s">
        <v>3133</v>
      </c>
      <c r="G1613" s="142" t="s">
        <v>346</v>
      </c>
      <c r="H1613" s="143">
        <v>0.1</v>
      </c>
      <c r="I1613" s="144">
        <v>124000</v>
      </c>
      <c r="J1613" s="144">
        <f>ROUND(I1613*H1613,2)</f>
        <v>12400</v>
      </c>
      <c r="K1613" s="141" t="s">
        <v>130</v>
      </c>
      <c r="L1613" s="145"/>
      <c r="M1613" s="146" t="s">
        <v>3</v>
      </c>
      <c r="N1613" s="147" t="s">
        <v>36</v>
      </c>
      <c r="O1613" s="130">
        <v>0</v>
      </c>
      <c r="P1613" s="130">
        <f>O1613*H1613</f>
        <v>0</v>
      </c>
      <c r="Q1613" s="130">
        <v>1</v>
      </c>
      <c r="R1613" s="130">
        <f>Q1613*H1613</f>
        <v>0.1</v>
      </c>
      <c r="S1613" s="130">
        <v>0</v>
      </c>
      <c r="T1613" s="131">
        <f>S1613*H1613</f>
        <v>0</v>
      </c>
      <c r="AR1613" s="132" t="s">
        <v>318</v>
      </c>
      <c r="AT1613" s="132" t="s">
        <v>343</v>
      </c>
      <c r="AU1613" s="132" t="s">
        <v>74</v>
      </c>
      <c r="AY1613" s="15" t="s">
        <v>124</v>
      </c>
      <c r="BE1613" s="133">
        <f>IF(N1613="základní",J1613,0)</f>
        <v>12400</v>
      </c>
      <c r="BF1613" s="133">
        <f>IF(N1613="snížená",J1613,0)</f>
        <v>0</v>
      </c>
      <c r="BG1613" s="133">
        <f>IF(N1613="zákl. přenesená",J1613,0)</f>
        <v>0</v>
      </c>
      <c r="BH1613" s="133">
        <f>IF(N1613="sníž. přenesená",J1613,0)</f>
        <v>0</v>
      </c>
      <c r="BI1613" s="133">
        <f>IF(N1613="nulová",J1613,0)</f>
        <v>0</v>
      </c>
      <c r="BJ1613" s="15" t="s">
        <v>72</v>
      </c>
      <c r="BK1613" s="133">
        <f>ROUND(I1613*H1613,2)</f>
        <v>12400</v>
      </c>
      <c r="BL1613" s="15" t="s">
        <v>219</v>
      </c>
      <c r="BM1613" s="132" t="s">
        <v>3134</v>
      </c>
    </row>
    <row r="1614" spans="2:65" s="1" customFormat="1">
      <c r="B1614" s="27"/>
      <c r="D1614" s="134" t="s">
        <v>133</v>
      </c>
      <c r="F1614" s="135" t="s">
        <v>3133</v>
      </c>
      <c r="L1614" s="27"/>
      <c r="M1614" s="136"/>
      <c r="T1614" s="47"/>
      <c r="AT1614" s="15" t="s">
        <v>133</v>
      </c>
      <c r="AU1614" s="15" t="s">
        <v>74</v>
      </c>
    </row>
    <row r="1615" spans="2:65" s="1" customFormat="1" ht="24.2" customHeight="1">
      <c r="B1615" s="121"/>
      <c r="C1615" s="122" t="s">
        <v>3135</v>
      </c>
      <c r="D1615" s="122" t="s">
        <v>126</v>
      </c>
      <c r="E1615" s="123" t="s">
        <v>3136</v>
      </c>
      <c r="F1615" s="124" t="s">
        <v>3137</v>
      </c>
      <c r="G1615" s="125" t="s">
        <v>129</v>
      </c>
      <c r="H1615" s="126">
        <v>10</v>
      </c>
      <c r="I1615" s="127">
        <v>188</v>
      </c>
      <c r="J1615" s="127">
        <f>ROUND(I1615*H1615,2)</f>
        <v>1880</v>
      </c>
      <c r="K1615" s="124" t="s">
        <v>130</v>
      </c>
      <c r="L1615" s="27"/>
      <c r="M1615" s="128" t="s">
        <v>3</v>
      </c>
      <c r="N1615" s="129" t="s">
        <v>36</v>
      </c>
      <c r="O1615" s="130">
        <v>0.24</v>
      </c>
      <c r="P1615" s="130">
        <f>O1615*H1615</f>
        <v>2.4</v>
      </c>
      <c r="Q1615" s="130">
        <v>0</v>
      </c>
      <c r="R1615" s="130">
        <f>Q1615*H1615</f>
        <v>0</v>
      </c>
      <c r="S1615" s="130">
        <v>0</v>
      </c>
      <c r="T1615" s="131">
        <f>S1615*H1615</f>
        <v>0</v>
      </c>
      <c r="AR1615" s="132" t="s">
        <v>219</v>
      </c>
      <c r="AT1615" s="132" t="s">
        <v>126</v>
      </c>
      <c r="AU1615" s="132" t="s">
        <v>74</v>
      </c>
      <c r="AY1615" s="15" t="s">
        <v>124</v>
      </c>
      <c r="BE1615" s="133">
        <f>IF(N1615="základní",J1615,0)</f>
        <v>1880</v>
      </c>
      <c r="BF1615" s="133">
        <f>IF(N1615="snížená",J1615,0)</f>
        <v>0</v>
      </c>
      <c r="BG1615" s="133">
        <f>IF(N1615="zákl. přenesená",J1615,0)</f>
        <v>0</v>
      </c>
      <c r="BH1615" s="133">
        <f>IF(N1615="sníž. přenesená",J1615,0)</f>
        <v>0</v>
      </c>
      <c r="BI1615" s="133">
        <f>IF(N1615="nulová",J1615,0)</f>
        <v>0</v>
      </c>
      <c r="BJ1615" s="15" t="s">
        <v>72</v>
      </c>
      <c r="BK1615" s="133">
        <f>ROUND(I1615*H1615,2)</f>
        <v>1880</v>
      </c>
      <c r="BL1615" s="15" t="s">
        <v>219</v>
      </c>
      <c r="BM1615" s="132" t="s">
        <v>3138</v>
      </c>
    </row>
    <row r="1616" spans="2:65" s="1" customFormat="1" ht="19.5">
      <c r="B1616" s="27"/>
      <c r="D1616" s="134" t="s">
        <v>133</v>
      </c>
      <c r="F1616" s="135" t="s">
        <v>3139</v>
      </c>
      <c r="L1616" s="27"/>
      <c r="M1616" s="136"/>
      <c r="T1616" s="47"/>
      <c r="AT1616" s="15" t="s">
        <v>133</v>
      </c>
      <c r="AU1616" s="15" t="s">
        <v>74</v>
      </c>
    </row>
    <row r="1617" spans="2:65" s="1" customFormat="1">
      <c r="B1617" s="27"/>
      <c r="D1617" s="137" t="s">
        <v>135</v>
      </c>
      <c r="F1617" s="138" t="s">
        <v>3140</v>
      </c>
      <c r="L1617" s="27"/>
      <c r="M1617" s="136"/>
      <c r="T1617" s="47"/>
      <c r="AT1617" s="15" t="s">
        <v>135</v>
      </c>
      <c r="AU1617" s="15" t="s">
        <v>74</v>
      </c>
    </row>
    <row r="1618" spans="2:65" s="1" customFormat="1" ht="24.2" customHeight="1">
      <c r="B1618" s="121"/>
      <c r="C1618" s="139" t="s">
        <v>3141</v>
      </c>
      <c r="D1618" s="139" t="s">
        <v>343</v>
      </c>
      <c r="E1618" s="140" t="s">
        <v>3142</v>
      </c>
      <c r="F1618" s="141" t="s">
        <v>3143</v>
      </c>
      <c r="G1618" s="142" t="s">
        <v>240</v>
      </c>
      <c r="H1618" s="143">
        <v>1.5</v>
      </c>
      <c r="I1618" s="144">
        <v>5950</v>
      </c>
      <c r="J1618" s="144">
        <f>ROUND(I1618*H1618,2)</f>
        <v>8925</v>
      </c>
      <c r="K1618" s="141" t="s">
        <v>130</v>
      </c>
      <c r="L1618" s="145"/>
      <c r="M1618" s="146" t="s">
        <v>3</v>
      </c>
      <c r="N1618" s="147" t="s">
        <v>36</v>
      </c>
      <c r="O1618" s="130">
        <v>0</v>
      </c>
      <c r="P1618" s="130">
        <f>O1618*H1618</f>
        <v>0</v>
      </c>
      <c r="Q1618" s="130">
        <v>0.55000000000000004</v>
      </c>
      <c r="R1618" s="130">
        <f>Q1618*H1618</f>
        <v>0.82500000000000007</v>
      </c>
      <c r="S1618" s="130">
        <v>0</v>
      </c>
      <c r="T1618" s="131">
        <f>S1618*H1618</f>
        <v>0</v>
      </c>
      <c r="AR1618" s="132" t="s">
        <v>318</v>
      </c>
      <c r="AT1618" s="132" t="s">
        <v>343</v>
      </c>
      <c r="AU1618" s="132" t="s">
        <v>74</v>
      </c>
      <c r="AY1618" s="15" t="s">
        <v>124</v>
      </c>
      <c r="BE1618" s="133">
        <f>IF(N1618="základní",J1618,0)</f>
        <v>8925</v>
      </c>
      <c r="BF1618" s="133">
        <f>IF(N1618="snížená",J1618,0)</f>
        <v>0</v>
      </c>
      <c r="BG1618" s="133">
        <f>IF(N1618="zákl. přenesená",J1618,0)</f>
        <v>0</v>
      </c>
      <c r="BH1618" s="133">
        <f>IF(N1618="sníž. přenesená",J1618,0)</f>
        <v>0</v>
      </c>
      <c r="BI1618" s="133">
        <f>IF(N1618="nulová",J1618,0)</f>
        <v>0</v>
      </c>
      <c r="BJ1618" s="15" t="s">
        <v>72</v>
      </c>
      <c r="BK1618" s="133">
        <f>ROUND(I1618*H1618,2)</f>
        <v>8925</v>
      </c>
      <c r="BL1618" s="15" t="s">
        <v>219</v>
      </c>
      <c r="BM1618" s="132" t="s">
        <v>3144</v>
      </c>
    </row>
    <row r="1619" spans="2:65" s="1" customFormat="1">
      <c r="B1619" s="27"/>
      <c r="D1619" s="134" t="s">
        <v>133</v>
      </c>
      <c r="F1619" s="135" t="s">
        <v>3143</v>
      </c>
      <c r="L1619" s="27"/>
      <c r="M1619" s="136"/>
      <c r="T1619" s="47"/>
      <c r="AT1619" s="15" t="s">
        <v>133</v>
      </c>
      <c r="AU1619" s="15" t="s">
        <v>74</v>
      </c>
    </row>
    <row r="1620" spans="2:65" s="1" customFormat="1" ht="24.2" customHeight="1">
      <c r="B1620" s="121"/>
      <c r="C1620" s="122" t="s">
        <v>3145</v>
      </c>
      <c r="D1620" s="122" t="s">
        <v>126</v>
      </c>
      <c r="E1620" s="123" t="s">
        <v>3146</v>
      </c>
      <c r="F1620" s="124" t="s">
        <v>3147</v>
      </c>
      <c r="G1620" s="125" t="s">
        <v>252</v>
      </c>
      <c r="H1620" s="126">
        <v>10</v>
      </c>
      <c r="I1620" s="127">
        <v>451</v>
      </c>
      <c r="J1620" s="127">
        <f>ROUND(I1620*H1620,2)</f>
        <v>4510</v>
      </c>
      <c r="K1620" s="124" t="s">
        <v>130</v>
      </c>
      <c r="L1620" s="27"/>
      <c r="M1620" s="128" t="s">
        <v>3</v>
      </c>
      <c r="N1620" s="129" t="s">
        <v>36</v>
      </c>
      <c r="O1620" s="130">
        <v>0.33200000000000002</v>
      </c>
      <c r="P1620" s="130">
        <f>O1620*H1620</f>
        <v>3.3200000000000003</v>
      </c>
      <c r="Q1620" s="130">
        <v>3.47E-3</v>
      </c>
      <c r="R1620" s="130">
        <f>Q1620*H1620</f>
        <v>3.4700000000000002E-2</v>
      </c>
      <c r="S1620" s="130">
        <v>0</v>
      </c>
      <c r="T1620" s="131">
        <f>S1620*H1620</f>
        <v>0</v>
      </c>
      <c r="AR1620" s="132" t="s">
        <v>219</v>
      </c>
      <c r="AT1620" s="132" t="s">
        <v>126</v>
      </c>
      <c r="AU1620" s="132" t="s">
        <v>74</v>
      </c>
      <c r="AY1620" s="15" t="s">
        <v>124</v>
      </c>
      <c r="BE1620" s="133">
        <f>IF(N1620="základní",J1620,0)</f>
        <v>4510</v>
      </c>
      <c r="BF1620" s="133">
        <f>IF(N1620="snížená",J1620,0)</f>
        <v>0</v>
      </c>
      <c r="BG1620" s="133">
        <f>IF(N1620="zákl. přenesená",J1620,0)</f>
        <v>0</v>
      </c>
      <c r="BH1620" s="133">
        <f>IF(N1620="sníž. přenesená",J1620,0)</f>
        <v>0</v>
      </c>
      <c r="BI1620" s="133">
        <f>IF(N1620="nulová",J1620,0)</f>
        <v>0</v>
      </c>
      <c r="BJ1620" s="15" t="s">
        <v>72</v>
      </c>
      <c r="BK1620" s="133">
        <f>ROUND(I1620*H1620,2)</f>
        <v>4510</v>
      </c>
      <c r="BL1620" s="15" t="s">
        <v>219</v>
      </c>
      <c r="BM1620" s="132" t="s">
        <v>3148</v>
      </c>
    </row>
    <row r="1621" spans="2:65" s="1" customFormat="1" ht="19.5">
      <c r="B1621" s="27"/>
      <c r="D1621" s="134" t="s">
        <v>133</v>
      </c>
      <c r="F1621" s="135" t="s">
        <v>3149</v>
      </c>
      <c r="L1621" s="27"/>
      <c r="M1621" s="136"/>
      <c r="T1621" s="47"/>
      <c r="AT1621" s="15" t="s">
        <v>133</v>
      </c>
      <c r="AU1621" s="15" t="s">
        <v>74</v>
      </c>
    </row>
    <row r="1622" spans="2:65" s="1" customFormat="1">
      <c r="B1622" s="27"/>
      <c r="D1622" s="137" t="s">
        <v>135</v>
      </c>
      <c r="F1622" s="138" t="s">
        <v>3150</v>
      </c>
      <c r="L1622" s="27"/>
      <c r="M1622" s="136"/>
      <c r="T1622" s="47"/>
      <c r="AT1622" s="15" t="s">
        <v>135</v>
      </c>
      <c r="AU1622" s="15" t="s">
        <v>74</v>
      </c>
    </row>
    <row r="1623" spans="2:65" s="1" customFormat="1" ht="24.2" customHeight="1">
      <c r="B1623" s="121"/>
      <c r="C1623" s="122" t="s">
        <v>3151</v>
      </c>
      <c r="D1623" s="122" t="s">
        <v>126</v>
      </c>
      <c r="E1623" s="123" t="s">
        <v>3152</v>
      </c>
      <c r="F1623" s="124" t="s">
        <v>3153</v>
      </c>
      <c r="G1623" s="125" t="s">
        <v>346</v>
      </c>
      <c r="H1623" s="126">
        <v>1.0449999999999999</v>
      </c>
      <c r="I1623" s="127">
        <v>2530</v>
      </c>
      <c r="J1623" s="127">
        <f>ROUND(I1623*H1623,2)</f>
        <v>2643.85</v>
      </c>
      <c r="K1623" s="124" t="s">
        <v>130</v>
      </c>
      <c r="L1623" s="27"/>
      <c r="M1623" s="128" t="s">
        <v>3</v>
      </c>
      <c r="N1623" s="129" t="s">
        <v>36</v>
      </c>
      <c r="O1623" s="130">
        <v>2.7730000000000001</v>
      </c>
      <c r="P1623" s="130">
        <f>O1623*H1623</f>
        <v>2.8977849999999998</v>
      </c>
      <c r="Q1623" s="130">
        <v>0</v>
      </c>
      <c r="R1623" s="130">
        <f>Q1623*H1623</f>
        <v>0</v>
      </c>
      <c r="S1623" s="130">
        <v>0</v>
      </c>
      <c r="T1623" s="131">
        <f>S1623*H1623</f>
        <v>0</v>
      </c>
      <c r="AR1623" s="132" t="s">
        <v>219</v>
      </c>
      <c r="AT1623" s="132" t="s">
        <v>126</v>
      </c>
      <c r="AU1623" s="132" t="s">
        <v>74</v>
      </c>
      <c r="AY1623" s="15" t="s">
        <v>124</v>
      </c>
      <c r="BE1623" s="133">
        <f>IF(N1623="základní",J1623,0)</f>
        <v>2643.85</v>
      </c>
      <c r="BF1623" s="133">
        <f>IF(N1623="snížená",J1623,0)</f>
        <v>0</v>
      </c>
      <c r="BG1623" s="133">
        <f>IF(N1623="zákl. přenesená",J1623,0)</f>
        <v>0</v>
      </c>
      <c r="BH1623" s="133">
        <f>IF(N1623="sníž. přenesená",J1623,0)</f>
        <v>0</v>
      </c>
      <c r="BI1623" s="133">
        <f>IF(N1623="nulová",J1623,0)</f>
        <v>0</v>
      </c>
      <c r="BJ1623" s="15" t="s">
        <v>72</v>
      </c>
      <c r="BK1623" s="133">
        <f>ROUND(I1623*H1623,2)</f>
        <v>2643.85</v>
      </c>
      <c r="BL1623" s="15" t="s">
        <v>219</v>
      </c>
      <c r="BM1623" s="132" t="s">
        <v>3154</v>
      </c>
    </row>
    <row r="1624" spans="2:65" s="1" customFormat="1" ht="29.25">
      <c r="B1624" s="27"/>
      <c r="D1624" s="134" t="s">
        <v>133</v>
      </c>
      <c r="F1624" s="135" t="s">
        <v>3155</v>
      </c>
      <c r="L1624" s="27"/>
      <c r="M1624" s="136"/>
      <c r="T1624" s="47"/>
      <c r="AT1624" s="15" t="s">
        <v>133</v>
      </c>
      <c r="AU1624" s="15" t="s">
        <v>74</v>
      </c>
    </row>
    <row r="1625" spans="2:65" s="1" customFormat="1">
      <c r="B1625" s="27"/>
      <c r="D1625" s="137" t="s">
        <v>135</v>
      </c>
      <c r="F1625" s="138" t="s">
        <v>3156</v>
      </c>
      <c r="L1625" s="27"/>
      <c r="M1625" s="136"/>
      <c r="T1625" s="47"/>
      <c r="AT1625" s="15" t="s">
        <v>135</v>
      </c>
      <c r="AU1625" s="15" t="s">
        <v>74</v>
      </c>
    </row>
    <row r="1626" spans="2:65" s="11" customFormat="1" ht="22.9" customHeight="1">
      <c r="B1626" s="110"/>
      <c r="D1626" s="111" t="s">
        <v>64</v>
      </c>
      <c r="E1626" s="119" t="s">
        <v>3157</v>
      </c>
      <c r="F1626" s="119" t="s">
        <v>3158</v>
      </c>
      <c r="J1626" s="120">
        <f>BK1626</f>
        <v>26151.8</v>
      </c>
      <c r="L1626" s="110"/>
      <c r="M1626" s="114"/>
      <c r="P1626" s="115">
        <f>SUM(P1627:P1649)</f>
        <v>12.173305000000003</v>
      </c>
      <c r="R1626" s="115">
        <f>SUM(R1627:R1649)</f>
        <v>0.28460000000000002</v>
      </c>
      <c r="T1626" s="116">
        <f>SUM(T1627:T1649)</f>
        <v>0</v>
      </c>
      <c r="AR1626" s="111" t="s">
        <v>74</v>
      </c>
      <c r="AT1626" s="117" t="s">
        <v>64</v>
      </c>
      <c r="AU1626" s="117" t="s">
        <v>72</v>
      </c>
      <c r="AY1626" s="111" t="s">
        <v>124</v>
      </c>
      <c r="BK1626" s="118">
        <f>SUM(BK1627:BK1649)</f>
        <v>26151.8</v>
      </c>
    </row>
    <row r="1627" spans="2:65" s="1" customFormat="1" ht="16.5" customHeight="1">
      <c r="B1627" s="121"/>
      <c r="C1627" s="122" t="s">
        <v>3159</v>
      </c>
      <c r="D1627" s="122" t="s">
        <v>126</v>
      </c>
      <c r="E1627" s="123" t="s">
        <v>3160</v>
      </c>
      <c r="F1627" s="124" t="s">
        <v>3161</v>
      </c>
      <c r="G1627" s="125" t="s">
        <v>557</v>
      </c>
      <c r="H1627" s="126">
        <v>100</v>
      </c>
      <c r="I1627" s="127">
        <v>34.9</v>
      </c>
      <c r="J1627" s="127">
        <f>ROUND(I1627*H1627,2)</f>
        <v>3490</v>
      </c>
      <c r="K1627" s="124" t="s">
        <v>130</v>
      </c>
      <c r="L1627" s="27"/>
      <c r="M1627" s="128" t="s">
        <v>3</v>
      </c>
      <c r="N1627" s="129" t="s">
        <v>36</v>
      </c>
      <c r="O1627" s="130">
        <v>2.1000000000000001E-2</v>
      </c>
      <c r="P1627" s="130">
        <f>O1627*H1627</f>
        <v>2.1</v>
      </c>
      <c r="Q1627" s="130">
        <v>5.0000000000000002E-5</v>
      </c>
      <c r="R1627" s="130">
        <f>Q1627*H1627</f>
        <v>5.0000000000000001E-3</v>
      </c>
      <c r="S1627" s="130">
        <v>0</v>
      </c>
      <c r="T1627" s="131">
        <f>S1627*H1627</f>
        <v>0</v>
      </c>
      <c r="AR1627" s="132" t="s">
        <v>219</v>
      </c>
      <c r="AT1627" s="132" t="s">
        <v>126</v>
      </c>
      <c r="AU1627" s="132" t="s">
        <v>74</v>
      </c>
      <c r="AY1627" s="15" t="s">
        <v>124</v>
      </c>
      <c r="BE1627" s="133">
        <f>IF(N1627="základní",J1627,0)</f>
        <v>3490</v>
      </c>
      <c r="BF1627" s="133">
        <f>IF(N1627="snížená",J1627,0)</f>
        <v>0</v>
      </c>
      <c r="BG1627" s="133">
        <f>IF(N1627="zákl. přenesená",J1627,0)</f>
        <v>0</v>
      </c>
      <c r="BH1627" s="133">
        <f>IF(N1627="sníž. přenesená",J1627,0)</f>
        <v>0</v>
      </c>
      <c r="BI1627" s="133">
        <f>IF(N1627="nulová",J1627,0)</f>
        <v>0</v>
      </c>
      <c r="BJ1627" s="15" t="s">
        <v>72</v>
      </c>
      <c r="BK1627" s="133">
        <f>ROUND(I1627*H1627,2)</f>
        <v>3490</v>
      </c>
      <c r="BL1627" s="15" t="s">
        <v>219</v>
      </c>
      <c r="BM1627" s="132" t="s">
        <v>3162</v>
      </c>
    </row>
    <row r="1628" spans="2:65" s="1" customFormat="1" ht="19.5">
      <c r="B1628" s="27"/>
      <c r="D1628" s="134" t="s">
        <v>133</v>
      </c>
      <c r="F1628" s="135" t="s">
        <v>3163</v>
      </c>
      <c r="L1628" s="27"/>
      <c r="M1628" s="136"/>
      <c r="T1628" s="47"/>
      <c r="AT1628" s="15" t="s">
        <v>133</v>
      </c>
      <c r="AU1628" s="15" t="s">
        <v>74</v>
      </c>
    </row>
    <row r="1629" spans="2:65" s="1" customFormat="1">
      <c r="B1629" s="27"/>
      <c r="D1629" s="137" t="s">
        <v>135</v>
      </c>
      <c r="F1629" s="138" t="s">
        <v>3164</v>
      </c>
      <c r="L1629" s="27"/>
      <c r="M1629" s="136"/>
      <c r="T1629" s="47"/>
      <c r="AT1629" s="15" t="s">
        <v>135</v>
      </c>
      <c r="AU1629" s="15" t="s">
        <v>74</v>
      </c>
    </row>
    <row r="1630" spans="2:65" s="1" customFormat="1" ht="24.2" customHeight="1">
      <c r="B1630" s="121"/>
      <c r="C1630" s="139" t="s">
        <v>3165</v>
      </c>
      <c r="D1630" s="139" t="s">
        <v>343</v>
      </c>
      <c r="E1630" s="140" t="s">
        <v>3166</v>
      </c>
      <c r="F1630" s="141" t="s">
        <v>3167</v>
      </c>
      <c r="G1630" s="142" t="s">
        <v>156</v>
      </c>
      <c r="H1630" s="143">
        <v>10</v>
      </c>
      <c r="I1630" s="144">
        <v>1560</v>
      </c>
      <c r="J1630" s="144">
        <f>ROUND(I1630*H1630,2)</f>
        <v>15600</v>
      </c>
      <c r="K1630" s="141" t="s">
        <v>130</v>
      </c>
      <c r="L1630" s="145"/>
      <c r="M1630" s="146" t="s">
        <v>3</v>
      </c>
      <c r="N1630" s="147" t="s">
        <v>36</v>
      </c>
      <c r="O1630" s="130">
        <v>0</v>
      </c>
      <c r="P1630" s="130">
        <f>O1630*H1630</f>
        <v>0</v>
      </c>
      <c r="Q1630" s="130">
        <v>2.76E-2</v>
      </c>
      <c r="R1630" s="130">
        <f>Q1630*H1630</f>
        <v>0.27600000000000002</v>
      </c>
      <c r="S1630" s="130">
        <v>0</v>
      </c>
      <c r="T1630" s="131">
        <f>S1630*H1630</f>
        <v>0</v>
      </c>
      <c r="AR1630" s="132" t="s">
        <v>318</v>
      </c>
      <c r="AT1630" s="132" t="s">
        <v>343</v>
      </c>
      <c r="AU1630" s="132" t="s">
        <v>74</v>
      </c>
      <c r="AY1630" s="15" t="s">
        <v>124</v>
      </c>
      <c r="BE1630" s="133">
        <f>IF(N1630="základní",J1630,0)</f>
        <v>15600</v>
      </c>
      <c r="BF1630" s="133">
        <f>IF(N1630="snížená",J1630,0)</f>
        <v>0</v>
      </c>
      <c r="BG1630" s="133">
        <f>IF(N1630="zákl. přenesená",J1630,0)</f>
        <v>0</v>
      </c>
      <c r="BH1630" s="133">
        <f>IF(N1630="sníž. přenesená",J1630,0)</f>
        <v>0</v>
      </c>
      <c r="BI1630" s="133">
        <f>IF(N1630="nulová",J1630,0)</f>
        <v>0</v>
      </c>
      <c r="BJ1630" s="15" t="s">
        <v>72</v>
      </c>
      <c r="BK1630" s="133">
        <f>ROUND(I1630*H1630,2)</f>
        <v>15600</v>
      </c>
      <c r="BL1630" s="15" t="s">
        <v>219</v>
      </c>
      <c r="BM1630" s="132" t="s">
        <v>3168</v>
      </c>
    </row>
    <row r="1631" spans="2:65" s="1" customFormat="1" ht="19.5">
      <c r="B1631" s="27"/>
      <c r="D1631" s="134" t="s">
        <v>133</v>
      </c>
      <c r="F1631" s="135" t="s">
        <v>3167</v>
      </c>
      <c r="L1631" s="27"/>
      <c r="M1631" s="136"/>
      <c r="T1631" s="47"/>
      <c r="AT1631" s="15" t="s">
        <v>133</v>
      </c>
      <c r="AU1631" s="15" t="s">
        <v>74</v>
      </c>
    </row>
    <row r="1632" spans="2:65" s="1" customFormat="1" ht="24.2" customHeight="1">
      <c r="B1632" s="121"/>
      <c r="C1632" s="122" t="s">
        <v>3169</v>
      </c>
      <c r="D1632" s="122" t="s">
        <v>126</v>
      </c>
      <c r="E1632" s="123" t="s">
        <v>3170</v>
      </c>
      <c r="F1632" s="124" t="s">
        <v>3171</v>
      </c>
      <c r="G1632" s="125" t="s">
        <v>156</v>
      </c>
      <c r="H1632" s="126">
        <v>5</v>
      </c>
      <c r="I1632" s="127">
        <v>77.7</v>
      </c>
      <c r="J1632" s="127">
        <f>ROUND(I1632*H1632,2)</f>
        <v>388.5</v>
      </c>
      <c r="K1632" s="124" t="s">
        <v>130</v>
      </c>
      <c r="L1632" s="27"/>
      <c r="M1632" s="128" t="s">
        <v>3</v>
      </c>
      <c r="N1632" s="129" t="s">
        <v>36</v>
      </c>
      <c r="O1632" s="130">
        <v>0.17</v>
      </c>
      <c r="P1632" s="130">
        <f>O1632*H1632</f>
        <v>0.85000000000000009</v>
      </c>
      <c r="Q1632" s="130">
        <v>0</v>
      </c>
      <c r="R1632" s="130">
        <f>Q1632*H1632</f>
        <v>0</v>
      </c>
      <c r="S1632" s="130">
        <v>0</v>
      </c>
      <c r="T1632" s="131">
        <f>S1632*H1632</f>
        <v>0</v>
      </c>
      <c r="AR1632" s="132" t="s">
        <v>219</v>
      </c>
      <c r="AT1632" s="132" t="s">
        <v>126</v>
      </c>
      <c r="AU1632" s="132" t="s">
        <v>74</v>
      </c>
      <c r="AY1632" s="15" t="s">
        <v>124</v>
      </c>
      <c r="BE1632" s="133">
        <f>IF(N1632="základní",J1632,0)</f>
        <v>388.5</v>
      </c>
      <c r="BF1632" s="133">
        <f>IF(N1632="snížená",J1632,0)</f>
        <v>0</v>
      </c>
      <c r="BG1632" s="133">
        <f>IF(N1632="zákl. přenesená",J1632,0)</f>
        <v>0</v>
      </c>
      <c r="BH1632" s="133">
        <f>IF(N1632="sníž. přenesená",J1632,0)</f>
        <v>0</v>
      </c>
      <c r="BI1632" s="133">
        <f>IF(N1632="nulová",J1632,0)</f>
        <v>0</v>
      </c>
      <c r="BJ1632" s="15" t="s">
        <v>72</v>
      </c>
      <c r="BK1632" s="133">
        <f>ROUND(I1632*H1632,2)</f>
        <v>388.5</v>
      </c>
      <c r="BL1632" s="15" t="s">
        <v>219</v>
      </c>
      <c r="BM1632" s="132" t="s">
        <v>3172</v>
      </c>
    </row>
    <row r="1633" spans="2:65" s="1" customFormat="1" ht="19.5">
      <c r="B1633" s="27"/>
      <c r="D1633" s="134" t="s">
        <v>133</v>
      </c>
      <c r="F1633" s="135" t="s">
        <v>3173</v>
      </c>
      <c r="L1633" s="27"/>
      <c r="M1633" s="136"/>
      <c r="T1633" s="47"/>
      <c r="AT1633" s="15" t="s">
        <v>133</v>
      </c>
      <c r="AU1633" s="15" t="s">
        <v>74</v>
      </c>
    </row>
    <row r="1634" spans="2:65" s="1" customFormat="1">
      <c r="B1634" s="27"/>
      <c r="D1634" s="137" t="s">
        <v>135</v>
      </c>
      <c r="F1634" s="138" t="s">
        <v>3174</v>
      </c>
      <c r="L1634" s="27"/>
      <c r="M1634" s="136"/>
      <c r="T1634" s="47"/>
      <c r="AT1634" s="15" t="s">
        <v>135</v>
      </c>
      <c r="AU1634" s="15" t="s">
        <v>74</v>
      </c>
    </row>
    <row r="1635" spans="2:65" s="1" customFormat="1" ht="24.2" customHeight="1">
      <c r="B1635" s="121"/>
      <c r="C1635" s="122" t="s">
        <v>3175</v>
      </c>
      <c r="D1635" s="122" t="s">
        <v>126</v>
      </c>
      <c r="E1635" s="123" t="s">
        <v>3176</v>
      </c>
      <c r="F1635" s="124" t="s">
        <v>3177</v>
      </c>
      <c r="G1635" s="125" t="s">
        <v>252</v>
      </c>
      <c r="H1635" s="126">
        <v>2</v>
      </c>
      <c r="I1635" s="127">
        <v>78.599999999999994</v>
      </c>
      <c r="J1635" s="127">
        <f>ROUND(I1635*H1635,2)</f>
        <v>157.19999999999999</v>
      </c>
      <c r="K1635" s="124" t="s">
        <v>130</v>
      </c>
      <c r="L1635" s="27"/>
      <c r="M1635" s="128" t="s">
        <v>3</v>
      </c>
      <c r="N1635" s="129" t="s">
        <v>36</v>
      </c>
      <c r="O1635" s="130">
        <v>0.17199999999999999</v>
      </c>
      <c r="P1635" s="130">
        <f>O1635*H1635</f>
        <v>0.34399999999999997</v>
      </c>
      <c r="Q1635" s="130">
        <v>0</v>
      </c>
      <c r="R1635" s="130">
        <f>Q1635*H1635</f>
        <v>0</v>
      </c>
      <c r="S1635" s="130">
        <v>0</v>
      </c>
      <c r="T1635" s="131">
        <f>S1635*H1635</f>
        <v>0</v>
      </c>
      <c r="AR1635" s="132" t="s">
        <v>219</v>
      </c>
      <c r="AT1635" s="132" t="s">
        <v>126</v>
      </c>
      <c r="AU1635" s="132" t="s">
        <v>74</v>
      </c>
      <c r="AY1635" s="15" t="s">
        <v>124</v>
      </c>
      <c r="BE1635" s="133">
        <f>IF(N1635="základní",J1635,0)</f>
        <v>157.19999999999999</v>
      </c>
      <c r="BF1635" s="133">
        <f>IF(N1635="snížená",J1635,0)</f>
        <v>0</v>
      </c>
      <c r="BG1635" s="133">
        <f>IF(N1635="zákl. přenesená",J1635,0)</f>
        <v>0</v>
      </c>
      <c r="BH1635" s="133">
        <f>IF(N1635="sníž. přenesená",J1635,0)</f>
        <v>0</v>
      </c>
      <c r="BI1635" s="133">
        <f>IF(N1635="nulová",J1635,0)</f>
        <v>0</v>
      </c>
      <c r="BJ1635" s="15" t="s">
        <v>72</v>
      </c>
      <c r="BK1635" s="133">
        <f>ROUND(I1635*H1635,2)</f>
        <v>157.19999999999999</v>
      </c>
      <c r="BL1635" s="15" t="s">
        <v>219</v>
      </c>
      <c r="BM1635" s="132" t="s">
        <v>3178</v>
      </c>
    </row>
    <row r="1636" spans="2:65" s="1" customFormat="1" ht="19.5">
      <c r="B1636" s="27"/>
      <c r="D1636" s="134" t="s">
        <v>133</v>
      </c>
      <c r="F1636" s="135" t="s">
        <v>3179</v>
      </c>
      <c r="L1636" s="27"/>
      <c r="M1636" s="136"/>
      <c r="T1636" s="47"/>
      <c r="AT1636" s="15" t="s">
        <v>133</v>
      </c>
      <c r="AU1636" s="15" t="s">
        <v>74</v>
      </c>
    </row>
    <row r="1637" spans="2:65" s="1" customFormat="1">
      <c r="B1637" s="27"/>
      <c r="D1637" s="137" t="s">
        <v>135</v>
      </c>
      <c r="F1637" s="138" t="s">
        <v>3180</v>
      </c>
      <c r="L1637" s="27"/>
      <c r="M1637" s="136"/>
      <c r="T1637" s="47"/>
      <c r="AT1637" s="15" t="s">
        <v>135</v>
      </c>
      <c r="AU1637" s="15" t="s">
        <v>74</v>
      </c>
    </row>
    <row r="1638" spans="2:65" s="1" customFormat="1" ht="24.2" customHeight="1">
      <c r="B1638" s="121"/>
      <c r="C1638" s="122" t="s">
        <v>3181</v>
      </c>
      <c r="D1638" s="122" t="s">
        <v>126</v>
      </c>
      <c r="E1638" s="123" t="s">
        <v>3182</v>
      </c>
      <c r="F1638" s="124" t="s">
        <v>3183</v>
      </c>
      <c r="G1638" s="125" t="s">
        <v>252</v>
      </c>
      <c r="H1638" s="126">
        <v>15</v>
      </c>
      <c r="I1638" s="127">
        <v>331</v>
      </c>
      <c r="J1638" s="127">
        <f>ROUND(I1638*H1638,2)</f>
        <v>4965</v>
      </c>
      <c r="K1638" s="124" t="s">
        <v>130</v>
      </c>
      <c r="L1638" s="27"/>
      <c r="M1638" s="128" t="s">
        <v>3</v>
      </c>
      <c r="N1638" s="129" t="s">
        <v>36</v>
      </c>
      <c r="O1638" s="130">
        <v>0.4</v>
      </c>
      <c r="P1638" s="130">
        <f>O1638*H1638</f>
        <v>6</v>
      </c>
      <c r="Q1638" s="130">
        <v>2.4000000000000001E-4</v>
      </c>
      <c r="R1638" s="130">
        <f>Q1638*H1638</f>
        <v>3.5999999999999999E-3</v>
      </c>
      <c r="S1638" s="130">
        <v>0</v>
      </c>
      <c r="T1638" s="131">
        <f>S1638*H1638</f>
        <v>0</v>
      </c>
      <c r="AR1638" s="132" t="s">
        <v>219</v>
      </c>
      <c r="AT1638" s="132" t="s">
        <v>126</v>
      </c>
      <c r="AU1638" s="132" t="s">
        <v>74</v>
      </c>
      <c r="AY1638" s="15" t="s">
        <v>124</v>
      </c>
      <c r="BE1638" s="133">
        <f>IF(N1638="základní",J1638,0)</f>
        <v>4965</v>
      </c>
      <c r="BF1638" s="133">
        <f>IF(N1638="snížená",J1638,0)</f>
        <v>0</v>
      </c>
      <c r="BG1638" s="133">
        <f>IF(N1638="zákl. přenesená",J1638,0)</f>
        <v>0</v>
      </c>
      <c r="BH1638" s="133">
        <f>IF(N1638="sníž. přenesená",J1638,0)</f>
        <v>0</v>
      </c>
      <c r="BI1638" s="133">
        <f>IF(N1638="nulová",J1638,0)</f>
        <v>0</v>
      </c>
      <c r="BJ1638" s="15" t="s">
        <v>72</v>
      </c>
      <c r="BK1638" s="133">
        <f>ROUND(I1638*H1638,2)</f>
        <v>4965</v>
      </c>
      <c r="BL1638" s="15" t="s">
        <v>219</v>
      </c>
      <c r="BM1638" s="132" t="s">
        <v>3184</v>
      </c>
    </row>
    <row r="1639" spans="2:65" s="1" customFormat="1">
      <c r="B1639" s="27"/>
      <c r="D1639" s="134" t="s">
        <v>133</v>
      </c>
      <c r="F1639" s="135" t="s">
        <v>3185</v>
      </c>
      <c r="L1639" s="27"/>
      <c r="M1639" s="136"/>
      <c r="T1639" s="47"/>
      <c r="AT1639" s="15" t="s">
        <v>133</v>
      </c>
      <c r="AU1639" s="15" t="s">
        <v>74</v>
      </c>
    </row>
    <row r="1640" spans="2:65" s="1" customFormat="1">
      <c r="B1640" s="27"/>
      <c r="D1640" s="137" t="s">
        <v>135</v>
      </c>
      <c r="F1640" s="138" t="s">
        <v>3186</v>
      </c>
      <c r="L1640" s="27"/>
      <c r="M1640" s="136"/>
      <c r="T1640" s="47"/>
      <c r="AT1640" s="15" t="s">
        <v>135</v>
      </c>
      <c r="AU1640" s="15" t="s">
        <v>74</v>
      </c>
    </row>
    <row r="1641" spans="2:65" s="1" customFormat="1" ht="24.2" customHeight="1">
      <c r="B1641" s="121"/>
      <c r="C1641" s="122" t="s">
        <v>3187</v>
      </c>
      <c r="D1641" s="122" t="s">
        <v>126</v>
      </c>
      <c r="E1641" s="123" t="s">
        <v>3188</v>
      </c>
      <c r="F1641" s="124" t="s">
        <v>3189</v>
      </c>
      <c r="G1641" s="125" t="s">
        <v>252</v>
      </c>
      <c r="H1641" s="126">
        <v>5</v>
      </c>
      <c r="I1641" s="127">
        <v>50.3</v>
      </c>
      <c r="J1641" s="127">
        <f>ROUND(I1641*H1641,2)</f>
        <v>251.5</v>
      </c>
      <c r="K1641" s="124" t="s">
        <v>130</v>
      </c>
      <c r="L1641" s="27"/>
      <c r="M1641" s="128" t="s">
        <v>3</v>
      </c>
      <c r="N1641" s="129" t="s">
        <v>36</v>
      </c>
      <c r="O1641" s="130">
        <v>0.11</v>
      </c>
      <c r="P1641" s="130">
        <f>O1641*H1641</f>
        <v>0.55000000000000004</v>
      </c>
      <c r="Q1641" s="130">
        <v>0</v>
      </c>
      <c r="R1641" s="130">
        <f>Q1641*H1641</f>
        <v>0</v>
      </c>
      <c r="S1641" s="130">
        <v>0</v>
      </c>
      <c r="T1641" s="131">
        <f>S1641*H1641</f>
        <v>0</v>
      </c>
      <c r="AR1641" s="132" t="s">
        <v>219</v>
      </c>
      <c r="AT1641" s="132" t="s">
        <v>126</v>
      </c>
      <c r="AU1641" s="132" t="s">
        <v>74</v>
      </c>
      <c r="AY1641" s="15" t="s">
        <v>124</v>
      </c>
      <c r="BE1641" s="133">
        <f>IF(N1641="základní",J1641,0)</f>
        <v>251.5</v>
      </c>
      <c r="BF1641" s="133">
        <f>IF(N1641="snížená",J1641,0)</f>
        <v>0</v>
      </c>
      <c r="BG1641" s="133">
        <f>IF(N1641="zákl. přenesená",J1641,0)</f>
        <v>0</v>
      </c>
      <c r="BH1641" s="133">
        <f>IF(N1641="sníž. přenesená",J1641,0)</f>
        <v>0</v>
      </c>
      <c r="BI1641" s="133">
        <f>IF(N1641="nulová",J1641,0)</f>
        <v>0</v>
      </c>
      <c r="BJ1641" s="15" t="s">
        <v>72</v>
      </c>
      <c r="BK1641" s="133">
        <f>ROUND(I1641*H1641,2)</f>
        <v>251.5</v>
      </c>
      <c r="BL1641" s="15" t="s">
        <v>219</v>
      </c>
      <c r="BM1641" s="132" t="s">
        <v>3190</v>
      </c>
    </row>
    <row r="1642" spans="2:65" s="1" customFormat="1">
      <c r="B1642" s="27"/>
      <c r="D1642" s="134" t="s">
        <v>133</v>
      </c>
      <c r="F1642" s="135" t="s">
        <v>3191</v>
      </c>
      <c r="L1642" s="27"/>
      <c r="M1642" s="136"/>
      <c r="T1642" s="47"/>
      <c r="AT1642" s="15" t="s">
        <v>133</v>
      </c>
      <c r="AU1642" s="15" t="s">
        <v>74</v>
      </c>
    </row>
    <row r="1643" spans="2:65" s="1" customFormat="1">
      <c r="B1643" s="27"/>
      <c r="D1643" s="137" t="s">
        <v>135</v>
      </c>
      <c r="F1643" s="138" t="s">
        <v>3192</v>
      </c>
      <c r="L1643" s="27"/>
      <c r="M1643" s="136"/>
      <c r="T1643" s="47"/>
      <c r="AT1643" s="15" t="s">
        <v>135</v>
      </c>
      <c r="AU1643" s="15" t="s">
        <v>74</v>
      </c>
    </row>
    <row r="1644" spans="2:65" s="1" customFormat="1" ht="24.2" customHeight="1">
      <c r="B1644" s="121"/>
      <c r="C1644" s="122" t="s">
        <v>3193</v>
      </c>
      <c r="D1644" s="122" t="s">
        <v>126</v>
      </c>
      <c r="E1644" s="123" t="s">
        <v>3194</v>
      </c>
      <c r="F1644" s="124" t="s">
        <v>3195</v>
      </c>
      <c r="G1644" s="125" t="s">
        <v>346</v>
      </c>
      <c r="H1644" s="126">
        <v>0.28499999999999998</v>
      </c>
      <c r="I1644" s="127">
        <v>1650</v>
      </c>
      <c r="J1644" s="127">
        <f>ROUND(I1644*H1644,2)</f>
        <v>470.25</v>
      </c>
      <c r="K1644" s="124" t="s">
        <v>130</v>
      </c>
      <c r="L1644" s="27"/>
      <c r="M1644" s="128" t="s">
        <v>3</v>
      </c>
      <c r="N1644" s="129" t="s">
        <v>36</v>
      </c>
      <c r="O1644" s="130">
        <v>1.8080000000000001</v>
      </c>
      <c r="P1644" s="130">
        <f>O1644*H1644</f>
        <v>0.51527999999999996</v>
      </c>
      <c r="Q1644" s="130">
        <v>0</v>
      </c>
      <c r="R1644" s="130">
        <f>Q1644*H1644</f>
        <v>0</v>
      </c>
      <c r="S1644" s="130">
        <v>0</v>
      </c>
      <c r="T1644" s="131">
        <f>S1644*H1644</f>
        <v>0</v>
      </c>
      <c r="AR1644" s="132" t="s">
        <v>219</v>
      </c>
      <c r="AT1644" s="132" t="s">
        <v>126</v>
      </c>
      <c r="AU1644" s="132" t="s">
        <v>74</v>
      </c>
      <c r="AY1644" s="15" t="s">
        <v>124</v>
      </c>
      <c r="BE1644" s="133">
        <f>IF(N1644="základní",J1644,0)</f>
        <v>470.25</v>
      </c>
      <c r="BF1644" s="133">
        <f>IF(N1644="snížená",J1644,0)</f>
        <v>0</v>
      </c>
      <c r="BG1644" s="133">
        <f>IF(N1644="zákl. přenesená",J1644,0)</f>
        <v>0</v>
      </c>
      <c r="BH1644" s="133">
        <f>IF(N1644="sníž. přenesená",J1644,0)</f>
        <v>0</v>
      </c>
      <c r="BI1644" s="133">
        <f>IF(N1644="nulová",J1644,0)</f>
        <v>0</v>
      </c>
      <c r="BJ1644" s="15" t="s">
        <v>72</v>
      </c>
      <c r="BK1644" s="133">
        <f>ROUND(I1644*H1644,2)</f>
        <v>470.25</v>
      </c>
      <c r="BL1644" s="15" t="s">
        <v>219</v>
      </c>
      <c r="BM1644" s="132" t="s">
        <v>3196</v>
      </c>
    </row>
    <row r="1645" spans="2:65" s="1" customFormat="1" ht="29.25">
      <c r="B1645" s="27"/>
      <c r="D1645" s="134" t="s">
        <v>133</v>
      </c>
      <c r="F1645" s="135" t="s">
        <v>3197</v>
      </c>
      <c r="L1645" s="27"/>
      <c r="M1645" s="136"/>
      <c r="T1645" s="47"/>
      <c r="AT1645" s="15" t="s">
        <v>133</v>
      </c>
      <c r="AU1645" s="15" t="s">
        <v>74</v>
      </c>
    </row>
    <row r="1646" spans="2:65" s="1" customFormat="1">
      <c r="B1646" s="27"/>
      <c r="D1646" s="137" t="s">
        <v>135</v>
      </c>
      <c r="F1646" s="138" t="s">
        <v>3198</v>
      </c>
      <c r="L1646" s="27"/>
      <c r="M1646" s="136"/>
      <c r="T1646" s="47"/>
      <c r="AT1646" s="15" t="s">
        <v>135</v>
      </c>
      <c r="AU1646" s="15" t="s">
        <v>74</v>
      </c>
    </row>
    <row r="1647" spans="2:65" s="1" customFormat="1" ht="24.2" customHeight="1">
      <c r="B1647" s="121"/>
      <c r="C1647" s="122" t="s">
        <v>3199</v>
      </c>
      <c r="D1647" s="122" t="s">
        <v>126</v>
      </c>
      <c r="E1647" s="123" t="s">
        <v>3200</v>
      </c>
      <c r="F1647" s="124" t="s">
        <v>3201</v>
      </c>
      <c r="G1647" s="125" t="s">
        <v>346</v>
      </c>
      <c r="H1647" s="126">
        <v>0.28499999999999998</v>
      </c>
      <c r="I1647" s="127">
        <v>2910</v>
      </c>
      <c r="J1647" s="127">
        <f>ROUND(I1647*H1647,2)</f>
        <v>829.35</v>
      </c>
      <c r="K1647" s="124" t="s">
        <v>130</v>
      </c>
      <c r="L1647" s="27"/>
      <c r="M1647" s="128" t="s">
        <v>3</v>
      </c>
      <c r="N1647" s="129" t="s">
        <v>36</v>
      </c>
      <c r="O1647" s="130">
        <v>6.3650000000000002</v>
      </c>
      <c r="P1647" s="130">
        <f>O1647*H1647</f>
        <v>1.814025</v>
      </c>
      <c r="Q1647" s="130">
        <v>0</v>
      </c>
      <c r="R1647" s="130">
        <f>Q1647*H1647</f>
        <v>0</v>
      </c>
      <c r="S1647" s="130">
        <v>0</v>
      </c>
      <c r="T1647" s="131">
        <f>S1647*H1647</f>
        <v>0</v>
      </c>
      <c r="AR1647" s="132" t="s">
        <v>219</v>
      </c>
      <c r="AT1647" s="132" t="s">
        <v>126</v>
      </c>
      <c r="AU1647" s="132" t="s">
        <v>74</v>
      </c>
      <c r="AY1647" s="15" t="s">
        <v>124</v>
      </c>
      <c r="BE1647" s="133">
        <f>IF(N1647="základní",J1647,0)</f>
        <v>829.35</v>
      </c>
      <c r="BF1647" s="133">
        <f>IF(N1647="snížená",J1647,0)</f>
        <v>0</v>
      </c>
      <c r="BG1647" s="133">
        <f>IF(N1647="zákl. přenesená",J1647,0)</f>
        <v>0</v>
      </c>
      <c r="BH1647" s="133">
        <f>IF(N1647="sníž. přenesená",J1647,0)</f>
        <v>0</v>
      </c>
      <c r="BI1647" s="133">
        <f>IF(N1647="nulová",J1647,0)</f>
        <v>0</v>
      </c>
      <c r="BJ1647" s="15" t="s">
        <v>72</v>
      </c>
      <c r="BK1647" s="133">
        <f>ROUND(I1647*H1647,2)</f>
        <v>829.35</v>
      </c>
      <c r="BL1647" s="15" t="s">
        <v>219</v>
      </c>
      <c r="BM1647" s="132" t="s">
        <v>3202</v>
      </c>
    </row>
    <row r="1648" spans="2:65" s="1" customFormat="1" ht="29.25">
      <c r="B1648" s="27"/>
      <c r="D1648" s="134" t="s">
        <v>133</v>
      </c>
      <c r="F1648" s="135" t="s">
        <v>3203</v>
      </c>
      <c r="L1648" s="27"/>
      <c r="M1648" s="136"/>
      <c r="T1648" s="47"/>
      <c r="AT1648" s="15" t="s">
        <v>133</v>
      </c>
      <c r="AU1648" s="15" t="s">
        <v>74</v>
      </c>
    </row>
    <row r="1649" spans="2:65" s="1" customFormat="1">
      <c r="B1649" s="27"/>
      <c r="D1649" s="137" t="s">
        <v>135</v>
      </c>
      <c r="F1649" s="138" t="s">
        <v>3204</v>
      </c>
      <c r="L1649" s="27"/>
      <c r="M1649" s="136"/>
      <c r="T1649" s="47"/>
      <c r="AT1649" s="15" t="s">
        <v>135</v>
      </c>
      <c r="AU1649" s="15" t="s">
        <v>74</v>
      </c>
    </row>
    <row r="1650" spans="2:65" s="11" customFormat="1" ht="22.9" customHeight="1">
      <c r="B1650" s="110"/>
      <c r="D1650" s="111" t="s">
        <v>64</v>
      </c>
      <c r="E1650" s="119" t="s">
        <v>3205</v>
      </c>
      <c r="F1650" s="119" t="s">
        <v>3206</v>
      </c>
      <c r="J1650" s="120">
        <f>BK1650</f>
        <v>153861.07</v>
      </c>
      <c r="L1650" s="110"/>
      <c r="M1650" s="114"/>
      <c r="P1650" s="115">
        <f>SUM(P1651:P1691)</f>
        <v>151.37527899999998</v>
      </c>
      <c r="R1650" s="115">
        <f>SUM(R1651:R1691)</f>
        <v>4.3670499999999999</v>
      </c>
      <c r="T1650" s="116">
        <f>SUM(T1651:T1691)</f>
        <v>5.6779000000000002</v>
      </c>
      <c r="AR1650" s="111" t="s">
        <v>74</v>
      </c>
      <c r="AT1650" s="117" t="s">
        <v>64</v>
      </c>
      <c r="AU1650" s="117" t="s">
        <v>72</v>
      </c>
      <c r="AY1650" s="111" t="s">
        <v>124</v>
      </c>
      <c r="BK1650" s="118">
        <f>SUM(BK1651:BK1691)</f>
        <v>153861.07</v>
      </c>
    </row>
    <row r="1651" spans="2:65" s="1" customFormat="1" ht="16.5" customHeight="1">
      <c r="B1651" s="121"/>
      <c r="C1651" s="122" t="s">
        <v>3207</v>
      </c>
      <c r="D1651" s="122" t="s">
        <v>126</v>
      </c>
      <c r="E1651" s="123" t="s">
        <v>3208</v>
      </c>
      <c r="F1651" s="124" t="s">
        <v>3209</v>
      </c>
      <c r="G1651" s="125" t="s">
        <v>129</v>
      </c>
      <c r="H1651" s="126">
        <v>80</v>
      </c>
      <c r="I1651" s="127">
        <v>62.8</v>
      </c>
      <c r="J1651" s="127">
        <f>ROUND(I1651*H1651,2)</f>
        <v>5024</v>
      </c>
      <c r="K1651" s="124" t="s">
        <v>130</v>
      </c>
      <c r="L1651" s="27"/>
      <c r="M1651" s="128" t="s">
        <v>3</v>
      </c>
      <c r="N1651" s="129" t="s">
        <v>36</v>
      </c>
      <c r="O1651" s="130">
        <v>4.3999999999999997E-2</v>
      </c>
      <c r="P1651" s="130">
        <f>O1651*H1651</f>
        <v>3.5199999999999996</v>
      </c>
      <c r="Q1651" s="130">
        <v>2.9999999999999997E-4</v>
      </c>
      <c r="R1651" s="130">
        <f>Q1651*H1651</f>
        <v>2.3999999999999997E-2</v>
      </c>
      <c r="S1651" s="130">
        <v>0</v>
      </c>
      <c r="T1651" s="131">
        <f>S1651*H1651</f>
        <v>0</v>
      </c>
      <c r="AR1651" s="132" t="s">
        <v>219</v>
      </c>
      <c r="AT1651" s="132" t="s">
        <v>126</v>
      </c>
      <c r="AU1651" s="132" t="s">
        <v>74</v>
      </c>
      <c r="AY1651" s="15" t="s">
        <v>124</v>
      </c>
      <c r="BE1651" s="133">
        <f>IF(N1651="základní",J1651,0)</f>
        <v>5024</v>
      </c>
      <c r="BF1651" s="133">
        <f>IF(N1651="snížená",J1651,0)</f>
        <v>0</v>
      </c>
      <c r="BG1651" s="133">
        <f>IF(N1651="zákl. přenesená",J1651,0)</f>
        <v>0</v>
      </c>
      <c r="BH1651" s="133">
        <f>IF(N1651="sníž. přenesená",J1651,0)</f>
        <v>0</v>
      </c>
      <c r="BI1651" s="133">
        <f>IF(N1651="nulová",J1651,0)</f>
        <v>0</v>
      </c>
      <c r="BJ1651" s="15" t="s">
        <v>72</v>
      </c>
      <c r="BK1651" s="133">
        <f>ROUND(I1651*H1651,2)</f>
        <v>5024</v>
      </c>
      <c r="BL1651" s="15" t="s">
        <v>219</v>
      </c>
      <c r="BM1651" s="132" t="s">
        <v>3210</v>
      </c>
    </row>
    <row r="1652" spans="2:65" s="1" customFormat="1" ht="19.5">
      <c r="B1652" s="27"/>
      <c r="D1652" s="134" t="s">
        <v>133</v>
      </c>
      <c r="F1652" s="135" t="s">
        <v>3211</v>
      </c>
      <c r="L1652" s="27"/>
      <c r="M1652" s="136"/>
      <c r="T1652" s="47"/>
      <c r="AT1652" s="15" t="s">
        <v>133</v>
      </c>
      <c r="AU1652" s="15" t="s">
        <v>74</v>
      </c>
    </row>
    <row r="1653" spans="2:65" s="1" customFormat="1">
      <c r="B1653" s="27"/>
      <c r="D1653" s="137" t="s">
        <v>135</v>
      </c>
      <c r="F1653" s="138" t="s">
        <v>3212</v>
      </c>
      <c r="L1653" s="27"/>
      <c r="M1653" s="136"/>
      <c r="T1653" s="47"/>
      <c r="AT1653" s="15" t="s">
        <v>135</v>
      </c>
      <c r="AU1653" s="15" t="s">
        <v>74</v>
      </c>
    </row>
    <row r="1654" spans="2:65" s="1" customFormat="1" ht="24.2" customHeight="1">
      <c r="B1654" s="121"/>
      <c r="C1654" s="122" t="s">
        <v>3213</v>
      </c>
      <c r="D1654" s="122" t="s">
        <v>126</v>
      </c>
      <c r="E1654" s="123" t="s">
        <v>3214</v>
      </c>
      <c r="F1654" s="124" t="s">
        <v>3215</v>
      </c>
      <c r="G1654" s="125" t="s">
        <v>129</v>
      </c>
      <c r="H1654" s="126">
        <v>80</v>
      </c>
      <c r="I1654" s="127">
        <v>822</v>
      </c>
      <c r="J1654" s="127">
        <f>ROUND(I1654*H1654,2)</f>
        <v>65760</v>
      </c>
      <c r="K1654" s="124" t="s">
        <v>130</v>
      </c>
      <c r="L1654" s="27"/>
      <c r="M1654" s="128" t="s">
        <v>3</v>
      </c>
      <c r="N1654" s="129" t="s">
        <v>36</v>
      </c>
      <c r="O1654" s="130">
        <v>1.0429999999999999</v>
      </c>
      <c r="P1654" s="130">
        <f>O1654*H1654</f>
        <v>83.44</v>
      </c>
      <c r="Q1654" s="130">
        <v>3.7659999999999999E-2</v>
      </c>
      <c r="R1654" s="130">
        <f>Q1654*H1654</f>
        <v>3.0127999999999999</v>
      </c>
      <c r="S1654" s="130">
        <v>0</v>
      </c>
      <c r="T1654" s="131">
        <f>S1654*H1654</f>
        <v>0</v>
      </c>
      <c r="AR1654" s="132" t="s">
        <v>219</v>
      </c>
      <c r="AT1654" s="132" t="s">
        <v>126</v>
      </c>
      <c r="AU1654" s="132" t="s">
        <v>74</v>
      </c>
      <c r="AY1654" s="15" t="s">
        <v>124</v>
      </c>
      <c r="BE1654" s="133">
        <f>IF(N1654="základní",J1654,0)</f>
        <v>65760</v>
      </c>
      <c r="BF1654" s="133">
        <f>IF(N1654="snížená",J1654,0)</f>
        <v>0</v>
      </c>
      <c r="BG1654" s="133">
        <f>IF(N1654="zákl. přenesená",J1654,0)</f>
        <v>0</v>
      </c>
      <c r="BH1654" s="133">
        <f>IF(N1654="sníž. přenesená",J1654,0)</f>
        <v>0</v>
      </c>
      <c r="BI1654" s="133">
        <f>IF(N1654="nulová",J1654,0)</f>
        <v>0</v>
      </c>
      <c r="BJ1654" s="15" t="s">
        <v>72</v>
      </c>
      <c r="BK1654" s="133">
        <f>ROUND(I1654*H1654,2)</f>
        <v>65760</v>
      </c>
      <c r="BL1654" s="15" t="s">
        <v>219</v>
      </c>
      <c r="BM1654" s="132" t="s">
        <v>3216</v>
      </c>
    </row>
    <row r="1655" spans="2:65" s="1" customFormat="1" ht="19.5">
      <c r="B1655" s="27"/>
      <c r="D1655" s="134" t="s">
        <v>133</v>
      </c>
      <c r="F1655" s="135" t="s">
        <v>3217</v>
      </c>
      <c r="L1655" s="27"/>
      <c r="M1655" s="136"/>
      <c r="T1655" s="47"/>
      <c r="AT1655" s="15" t="s">
        <v>133</v>
      </c>
      <c r="AU1655" s="15" t="s">
        <v>74</v>
      </c>
    </row>
    <row r="1656" spans="2:65" s="1" customFormat="1">
      <c r="B1656" s="27"/>
      <c r="D1656" s="137" t="s">
        <v>135</v>
      </c>
      <c r="F1656" s="138" t="s">
        <v>3218</v>
      </c>
      <c r="L1656" s="27"/>
      <c r="M1656" s="136"/>
      <c r="T1656" s="47"/>
      <c r="AT1656" s="15" t="s">
        <v>135</v>
      </c>
      <c r="AU1656" s="15" t="s">
        <v>74</v>
      </c>
    </row>
    <row r="1657" spans="2:65" s="1" customFormat="1" ht="33" customHeight="1">
      <c r="B1657" s="121"/>
      <c r="C1657" s="139" t="s">
        <v>3219</v>
      </c>
      <c r="D1657" s="139" t="s">
        <v>343</v>
      </c>
      <c r="E1657" s="140" t="s">
        <v>3220</v>
      </c>
      <c r="F1657" s="141" t="s">
        <v>3221</v>
      </c>
      <c r="G1657" s="142" t="s">
        <v>129</v>
      </c>
      <c r="H1657" s="143">
        <v>55</v>
      </c>
      <c r="I1657" s="144">
        <v>844</v>
      </c>
      <c r="J1657" s="144">
        <f>ROUND(I1657*H1657,2)</f>
        <v>46420</v>
      </c>
      <c r="K1657" s="141" t="s">
        <v>130</v>
      </c>
      <c r="L1657" s="145"/>
      <c r="M1657" s="146" t="s">
        <v>3</v>
      </c>
      <c r="N1657" s="147" t="s">
        <v>36</v>
      </c>
      <c r="O1657" s="130">
        <v>0</v>
      </c>
      <c r="P1657" s="130">
        <f>O1657*H1657</f>
        <v>0</v>
      </c>
      <c r="Q1657" s="130">
        <v>2.1999999999999999E-2</v>
      </c>
      <c r="R1657" s="130">
        <f>Q1657*H1657</f>
        <v>1.21</v>
      </c>
      <c r="S1657" s="130">
        <v>0</v>
      </c>
      <c r="T1657" s="131">
        <f>S1657*H1657</f>
        <v>0</v>
      </c>
      <c r="AR1657" s="132" t="s">
        <v>318</v>
      </c>
      <c r="AT1657" s="132" t="s">
        <v>343</v>
      </c>
      <c r="AU1657" s="132" t="s">
        <v>74</v>
      </c>
      <c r="AY1657" s="15" t="s">
        <v>124</v>
      </c>
      <c r="BE1657" s="133">
        <f>IF(N1657="základní",J1657,0)</f>
        <v>46420</v>
      </c>
      <c r="BF1657" s="133">
        <f>IF(N1657="snížená",J1657,0)</f>
        <v>0</v>
      </c>
      <c r="BG1657" s="133">
        <f>IF(N1657="zákl. přenesená",J1657,0)</f>
        <v>0</v>
      </c>
      <c r="BH1657" s="133">
        <f>IF(N1657="sníž. přenesená",J1657,0)</f>
        <v>0</v>
      </c>
      <c r="BI1657" s="133">
        <f>IF(N1657="nulová",J1657,0)</f>
        <v>0</v>
      </c>
      <c r="BJ1657" s="15" t="s">
        <v>72</v>
      </c>
      <c r="BK1657" s="133">
        <f>ROUND(I1657*H1657,2)</f>
        <v>46420</v>
      </c>
      <c r="BL1657" s="15" t="s">
        <v>219</v>
      </c>
      <c r="BM1657" s="132" t="s">
        <v>3222</v>
      </c>
    </row>
    <row r="1658" spans="2:65" s="1" customFormat="1" ht="19.5">
      <c r="B1658" s="27"/>
      <c r="D1658" s="134" t="s">
        <v>133</v>
      </c>
      <c r="F1658" s="135" t="s">
        <v>3221</v>
      </c>
      <c r="L1658" s="27"/>
      <c r="M1658" s="136"/>
      <c r="T1658" s="47"/>
      <c r="AT1658" s="15" t="s">
        <v>133</v>
      </c>
      <c r="AU1658" s="15" t="s">
        <v>74</v>
      </c>
    </row>
    <row r="1659" spans="2:65" s="1" customFormat="1" ht="24.2" customHeight="1">
      <c r="B1659" s="121"/>
      <c r="C1659" s="122" t="s">
        <v>3223</v>
      </c>
      <c r="D1659" s="122" t="s">
        <v>126</v>
      </c>
      <c r="E1659" s="123" t="s">
        <v>3224</v>
      </c>
      <c r="F1659" s="124" t="s">
        <v>3225</v>
      </c>
      <c r="G1659" s="125" t="s">
        <v>129</v>
      </c>
      <c r="H1659" s="126">
        <v>60</v>
      </c>
      <c r="I1659" s="127">
        <v>168</v>
      </c>
      <c r="J1659" s="127">
        <f>ROUND(I1659*H1659,2)</f>
        <v>10080</v>
      </c>
      <c r="K1659" s="124" t="s">
        <v>130</v>
      </c>
      <c r="L1659" s="27"/>
      <c r="M1659" s="128" t="s">
        <v>3</v>
      </c>
      <c r="N1659" s="129" t="s">
        <v>36</v>
      </c>
      <c r="O1659" s="130">
        <v>0.36799999999999999</v>
      </c>
      <c r="P1659" s="130">
        <f>O1659*H1659</f>
        <v>22.08</v>
      </c>
      <c r="Q1659" s="130">
        <v>0</v>
      </c>
      <c r="R1659" s="130">
        <f>Q1659*H1659</f>
        <v>0</v>
      </c>
      <c r="S1659" s="130">
        <v>8.3169999999999994E-2</v>
      </c>
      <c r="T1659" s="131">
        <f>S1659*H1659</f>
        <v>4.9901999999999997</v>
      </c>
      <c r="AR1659" s="132" t="s">
        <v>219</v>
      </c>
      <c r="AT1659" s="132" t="s">
        <v>126</v>
      </c>
      <c r="AU1659" s="132" t="s">
        <v>74</v>
      </c>
      <c r="AY1659" s="15" t="s">
        <v>124</v>
      </c>
      <c r="BE1659" s="133">
        <f>IF(N1659="základní",J1659,0)</f>
        <v>10080</v>
      </c>
      <c r="BF1659" s="133">
        <f>IF(N1659="snížená",J1659,0)</f>
        <v>0</v>
      </c>
      <c r="BG1659" s="133">
        <f>IF(N1659="zákl. přenesená",J1659,0)</f>
        <v>0</v>
      </c>
      <c r="BH1659" s="133">
        <f>IF(N1659="sníž. přenesená",J1659,0)</f>
        <v>0</v>
      </c>
      <c r="BI1659" s="133">
        <f>IF(N1659="nulová",J1659,0)</f>
        <v>0</v>
      </c>
      <c r="BJ1659" s="15" t="s">
        <v>72</v>
      </c>
      <c r="BK1659" s="133">
        <f>ROUND(I1659*H1659,2)</f>
        <v>10080</v>
      </c>
      <c r="BL1659" s="15" t="s">
        <v>219</v>
      </c>
      <c r="BM1659" s="132" t="s">
        <v>3226</v>
      </c>
    </row>
    <row r="1660" spans="2:65" s="1" customFormat="1">
      <c r="B1660" s="27"/>
      <c r="D1660" s="134" t="s">
        <v>133</v>
      </c>
      <c r="F1660" s="135" t="s">
        <v>3225</v>
      </c>
      <c r="L1660" s="27"/>
      <c r="M1660" s="136"/>
      <c r="T1660" s="47"/>
      <c r="AT1660" s="15" t="s">
        <v>133</v>
      </c>
      <c r="AU1660" s="15" t="s">
        <v>74</v>
      </c>
    </row>
    <row r="1661" spans="2:65" s="1" customFormat="1">
      <c r="B1661" s="27"/>
      <c r="D1661" s="137" t="s">
        <v>135</v>
      </c>
      <c r="F1661" s="138" t="s">
        <v>3227</v>
      </c>
      <c r="L1661" s="27"/>
      <c r="M1661" s="136"/>
      <c r="T1661" s="47"/>
      <c r="AT1661" s="15" t="s">
        <v>135</v>
      </c>
      <c r="AU1661" s="15" t="s">
        <v>74</v>
      </c>
    </row>
    <row r="1662" spans="2:65" s="1" customFormat="1" ht="24.2" customHeight="1">
      <c r="B1662" s="121"/>
      <c r="C1662" s="122" t="s">
        <v>3228</v>
      </c>
      <c r="D1662" s="122" t="s">
        <v>126</v>
      </c>
      <c r="E1662" s="123" t="s">
        <v>3229</v>
      </c>
      <c r="F1662" s="124" t="s">
        <v>3230</v>
      </c>
      <c r="G1662" s="125" t="s">
        <v>156</v>
      </c>
      <c r="H1662" s="126">
        <v>30</v>
      </c>
      <c r="I1662" s="127">
        <v>103</v>
      </c>
      <c r="J1662" s="127">
        <f>ROUND(I1662*H1662,2)</f>
        <v>3090</v>
      </c>
      <c r="K1662" s="124" t="s">
        <v>130</v>
      </c>
      <c r="L1662" s="27"/>
      <c r="M1662" s="128" t="s">
        <v>3</v>
      </c>
      <c r="N1662" s="129" t="s">
        <v>36</v>
      </c>
      <c r="O1662" s="130">
        <v>0.2</v>
      </c>
      <c r="P1662" s="130">
        <f>O1662*H1662</f>
        <v>6</v>
      </c>
      <c r="Q1662" s="130">
        <v>5.6999999999999998E-4</v>
      </c>
      <c r="R1662" s="130">
        <f>Q1662*H1662</f>
        <v>1.7100000000000001E-2</v>
      </c>
      <c r="S1662" s="130">
        <v>9.2200000000000008E-3</v>
      </c>
      <c r="T1662" s="131">
        <f>S1662*H1662</f>
        <v>0.27660000000000001</v>
      </c>
      <c r="AR1662" s="132" t="s">
        <v>219</v>
      </c>
      <c r="AT1662" s="132" t="s">
        <v>126</v>
      </c>
      <c r="AU1662" s="132" t="s">
        <v>74</v>
      </c>
      <c r="AY1662" s="15" t="s">
        <v>124</v>
      </c>
      <c r="BE1662" s="133">
        <f>IF(N1662="základní",J1662,0)</f>
        <v>3090</v>
      </c>
      <c r="BF1662" s="133">
        <f>IF(N1662="snížená",J1662,0)</f>
        <v>0</v>
      </c>
      <c r="BG1662" s="133">
        <f>IF(N1662="zákl. přenesená",J1662,0)</f>
        <v>0</v>
      </c>
      <c r="BH1662" s="133">
        <f>IF(N1662="sníž. přenesená",J1662,0)</f>
        <v>0</v>
      </c>
      <c r="BI1662" s="133">
        <f>IF(N1662="nulová",J1662,0)</f>
        <v>0</v>
      </c>
      <c r="BJ1662" s="15" t="s">
        <v>72</v>
      </c>
      <c r="BK1662" s="133">
        <f>ROUND(I1662*H1662,2)</f>
        <v>3090</v>
      </c>
      <c r="BL1662" s="15" t="s">
        <v>219</v>
      </c>
      <c r="BM1662" s="132" t="s">
        <v>3231</v>
      </c>
    </row>
    <row r="1663" spans="2:65" s="1" customFormat="1">
      <c r="B1663" s="27"/>
      <c r="D1663" s="134" t="s">
        <v>133</v>
      </c>
      <c r="F1663" s="135" t="s">
        <v>3232</v>
      </c>
      <c r="L1663" s="27"/>
      <c r="M1663" s="136"/>
      <c r="T1663" s="47"/>
      <c r="AT1663" s="15" t="s">
        <v>133</v>
      </c>
      <c r="AU1663" s="15" t="s">
        <v>74</v>
      </c>
    </row>
    <row r="1664" spans="2:65" s="1" customFormat="1">
      <c r="B1664" s="27"/>
      <c r="D1664" s="137" t="s">
        <v>135</v>
      </c>
      <c r="F1664" s="138" t="s">
        <v>3233</v>
      </c>
      <c r="L1664" s="27"/>
      <c r="M1664" s="136"/>
      <c r="T1664" s="47"/>
      <c r="AT1664" s="15" t="s">
        <v>135</v>
      </c>
      <c r="AU1664" s="15" t="s">
        <v>74</v>
      </c>
    </row>
    <row r="1665" spans="2:65" s="1" customFormat="1" ht="33" customHeight="1">
      <c r="B1665" s="121"/>
      <c r="C1665" s="122" t="s">
        <v>3234</v>
      </c>
      <c r="D1665" s="122" t="s">
        <v>126</v>
      </c>
      <c r="E1665" s="123" t="s">
        <v>3235</v>
      </c>
      <c r="F1665" s="124" t="s">
        <v>3236</v>
      </c>
      <c r="G1665" s="125" t="s">
        <v>129</v>
      </c>
      <c r="H1665" s="126">
        <v>9</v>
      </c>
      <c r="I1665" s="127">
        <v>556</v>
      </c>
      <c r="J1665" s="127">
        <f>ROUND(I1665*H1665,2)</f>
        <v>5004</v>
      </c>
      <c r="K1665" s="124" t="s">
        <v>130</v>
      </c>
      <c r="L1665" s="27"/>
      <c r="M1665" s="128" t="s">
        <v>3</v>
      </c>
      <c r="N1665" s="129" t="s">
        <v>36</v>
      </c>
      <c r="O1665" s="130">
        <v>0.68</v>
      </c>
      <c r="P1665" s="130">
        <f>O1665*H1665</f>
        <v>6.12</v>
      </c>
      <c r="Q1665" s="130">
        <v>7.5500000000000003E-3</v>
      </c>
      <c r="R1665" s="130">
        <f>Q1665*H1665</f>
        <v>6.7949999999999997E-2</v>
      </c>
      <c r="S1665" s="130">
        <v>0</v>
      </c>
      <c r="T1665" s="131">
        <f>S1665*H1665</f>
        <v>0</v>
      </c>
      <c r="AR1665" s="132" t="s">
        <v>219</v>
      </c>
      <c r="AT1665" s="132" t="s">
        <v>126</v>
      </c>
      <c r="AU1665" s="132" t="s">
        <v>74</v>
      </c>
      <c r="AY1665" s="15" t="s">
        <v>124</v>
      </c>
      <c r="BE1665" s="133">
        <f>IF(N1665="základní",J1665,0)</f>
        <v>5004</v>
      </c>
      <c r="BF1665" s="133">
        <f>IF(N1665="snížená",J1665,0)</f>
        <v>0</v>
      </c>
      <c r="BG1665" s="133">
        <f>IF(N1665="zákl. přenesená",J1665,0)</f>
        <v>0</v>
      </c>
      <c r="BH1665" s="133">
        <f>IF(N1665="sníž. přenesená",J1665,0)</f>
        <v>0</v>
      </c>
      <c r="BI1665" s="133">
        <f>IF(N1665="nulová",J1665,0)</f>
        <v>0</v>
      </c>
      <c r="BJ1665" s="15" t="s">
        <v>72</v>
      </c>
      <c r="BK1665" s="133">
        <f>ROUND(I1665*H1665,2)</f>
        <v>5004</v>
      </c>
      <c r="BL1665" s="15" t="s">
        <v>219</v>
      </c>
      <c r="BM1665" s="132" t="s">
        <v>3237</v>
      </c>
    </row>
    <row r="1666" spans="2:65" s="1" customFormat="1" ht="29.25">
      <c r="B1666" s="27"/>
      <c r="D1666" s="134" t="s">
        <v>133</v>
      </c>
      <c r="F1666" s="135" t="s">
        <v>3238</v>
      </c>
      <c r="L1666" s="27"/>
      <c r="M1666" s="136"/>
      <c r="T1666" s="47"/>
      <c r="AT1666" s="15" t="s">
        <v>133</v>
      </c>
      <c r="AU1666" s="15" t="s">
        <v>74</v>
      </c>
    </row>
    <row r="1667" spans="2:65" s="1" customFormat="1">
      <c r="B1667" s="27"/>
      <c r="D1667" s="137" t="s">
        <v>135</v>
      </c>
      <c r="F1667" s="138" t="s">
        <v>3239</v>
      </c>
      <c r="L1667" s="27"/>
      <c r="M1667" s="136"/>
      <c r="T1667" s="47"/>
      <c r="AT1667" s="15" t="s">
        <v>135</v>
      </c>
      <c r="AU1667" s="15" t="s">
        <v>74</v>
      </c>
    </row>
    <row r="1668" spans="2:65" s="1" customFormat="1" ht="16.5" customHeight="1">
      <c r="B1668" s="121"/>
      <c r="C1668" s="122" t="s">
        <v>3240</v>
      </c>
      <c r="D1668" s="122" t="s">
        <v>126</v>
      </c>
      <c r="E1668" s="123" t="s">
        <v>3241</v>
      </c>
      <c r="F1668" s="124" t="s">
        <v>3242</v>
      </c>
      <c r="G1668" s="125" t="s">
        <v>129</v>
      </c>
      <c r="H1668" s="126">
        <v>9</v>
      </c>
      <c r="I1668" s="127">
        <v>109</v>
      </c>
      <c r="J1668" s="127">
        <f>ROUND(I1668*H1668,2)</f>
        <v>981</v>
      </c>
      <c r="K1668" s="124" t="s">
        <v>130</v>
      </c>
      <c r="L1668" s="27"/>
      <c r="M1668" s="128" t="s">
        <v>3</v>
      </c>
      <c r="N1668" s="129" t="s">
        <v>36</v>
      </c>
      <c r="O1668" s="130">
        <v>0.23899999999999999</v>
      </c>
      <c r="P1668" s="130">
        <f>O1668*H1668</f>
        <v>2.1509999999999998</v>
      </c>
      <c r="Q1668" s="130">
        <v>0</v>
      </c>
      <c r="R1668" s="130">
        <f>Q1668*H1668</f>
        <v>0</v>
      </c>
      <c r="S1668" s="130">
        <v>3.5299999999999998E-2</v>
      </c>
      <c r="T1668" s="131">
        <f>S1668*H1668</f>
        <v>0.31769999999999998</v>
      </c>
      <c r="AR1668" s="132" t="s">
        <v>219</v>
      </c>
      <c r="AT1668" s="132" t="s">
        <v>126</v>
      </c>
      <c r="AU1668" s="132" t="s">
        <v>74</v>
      </c>
      <c r="AY1668" s="15" t="s">
        <v>124</v>
      </c>
      <c r="BE1668" s="133">
        <f>IF(N1668="základní",J1668,0)</f>
        <v>981</v>
      </c>
      <c r="BF1668" s="133">
        <f>IF(N1668="snížená",J1668,0)</f>
        <v>0</v>
      </c>
      <c r="BG1668" s="133">
        <f>IF(N1668="zákl. přenesená",J1668,0)</f>
        <v>0</v>
      </c>
      <c r="BH1668" s="133">
        <f>IF(N1668="sníž. přenesená",J1668,0)</f>
        <v>0</v>
      </c>
      <c r="BI1668" s="133">
        <f>IF(N1668="nulová",J1668,0)</f>
        <v>0</v>
      </c>
      <c r="BJ1668" s="15" t="s">
        <v>72</v>
      </c>
      <c r="BK1668" s="133">
        <f>ROUND(I1668*H1668,2)</f>
        <v>981</v>
      </c>
      <c r="BL1668" s="15" t="s">
        <v>219</v>
      </c>
      <c r="BM1668" s="132" t="s">
        <v>3243</v>
      </c>
    </row>
    <row r="1669" spans="2:65" s="1" customFormat="1">
      <c r="B1669" s="27"/>
      <c r="D1669" s="134" t="s">
        <v>133</v>
      </c>
      <c r="F1669" s="135" t="s">
        <v>3242</v>
      </c>
      <c r="L1669" s="27"/>
      <c r="M1669" s="136"/>
      <c r="T1669" s="47"/>
      <c r="AT1669" s="15" t="s">
        <v>133</v>
      </c>
      <c r="AU1669" s="15" t="s">
        <v>74</v>
      </c>
    </row>
    <row r="1670" spans="2:65" s="1" customFormat="1">
      <c r="B1670" s="27"/>
      <c r="D1670" s="137" t="s">
        <v>135</v>
      </c>
      <c r="F1670" s="138" t="s">
        <v>3244</v>
      </c>
      <c r="L1670" s="27"/>
      <c r="M1670" s="136"/>
      <c r="T1670" s="47"/>
      <c r="AT1670" s="15" t="s">
        <v>135</v>
      </c>
      <c r="AU1670" s="15" t="s">
        <v>74</v>
      </c>
    </row>
    <row r="1671" spans="2:65" s="1" customFormat="1" ht="24.2" customHeight="1">
      <c r="B1671" s="121"/>
      <c r="C1671" s="122" t="s">
        <v>3245</v>
      </c>
      <c r="D1671" s="122" t="s">
        <v>126</v>
      </c>
      <c r="E1671" s="123" t="s">
        <v>3246</v>
      </c>
      <c r="F1671" s="124" t="s">
        <v>3247</v>
      </c>
      <c r="G1671" s="125" t="s">
        <v>156</v>
      </c>
      <c r="H1671" s="126">
        <v>30</v>
      </c>
      <c r="I1671" s="127">
        <v>120</v>
      </c>
      <c r="J1671" s="127">
        <f>ROUND(I1671*H1671,2)</f>
        <v>3600</v>
      </c>
      <c r="K1671" s="124" t="s">
        <v>130</v>
      </c>
      <c r="L1671" s="27"/>
      <c r="M1671" s="128" t="s">
        <v>3</v>
      </c>
      <c r="N1671" s="129" t="s">
        <v>36</v>
      </c>
      <c r="O1671" s="130">
        <v>0.14799999999999999</v>
      </c>
      <c r="P1671" s="130">
        <f>O1671*H1671</f>
        <v>4.4399999999999995</v>
      </c>
      <c r="Q1671" s="130">
        <v>1.0200000000000001E-3</v>
      </c>
      <c r="R1671" s="130">
        <f>Q1671*H1671</f>
        <v>3.0600000000000002E-2</v>
      </c>
      <c r="S1671" s="130">
        <v>2.98E-3</v>
      </c>
      <c r="T1671" s="131">
        <f>S1671*H1671</f>
        <v>8.9400000000000007E-2</v>
      </c>
      <c r="AR1671" s="132" t="s">
        <v>219</v>
      </c>
      <c r="AT1671" s="132" t="s">
        <v>126</v>
      </c>
      <c r="AU1671" s="132" t="s">
        <v>74</v>
      </c>
      <c r="AY1671" s="15" t="s">
        <v>124</v>
      </c>
      <c r="BE1671" s="133">
        <f>IF(N1671="základní",J1671,0)</f>
        <v>3600</v>
      </c>
      <c r="BF1671" s="133">
        <f>IF(N1671="snížená",J1671,0)</f>
        <v>0</v>
      </c>
      <c r="BG1671" s="133">
        <f>IF(N1671="zákl. přenesená",J1671,0)</f>
        <v>0</v>
      </c>
      <c r="BH1671" s="133">
        <f>IF(N1671="sníž. přenesená",J1671,0)</f>
        <v>0</v>
      </c>
      <c r="BI1671" s="133">
        <f>IF(N1671="nulová",J1671,0)</f>
        <v>0</v>
      </c>
      <c r="BJ1671" s="15" t="s">
        <v>72</v>
      </c>
      <c r="BK1671" s="133">
        <f>ROUND(I1671*H1671,2)</f>
        <v>3600</v>
      </c>
      <c r="BL1671" s="15" t="s">
        <v>219</v>
      </c>
      <c r="BM1671" s="132" t="s">
        <v>3248</v>
      </c>
    </row>
    <row r="1672" spans="2:65" s="1" customFormat="1">
      <c r="B1672" s="27"/>
      <c r="D1672" s="134" t="s">
        <v>133</v>
      </c>
      <c r="F1672" s="135" t="s">
        <v>3249</v>
      </c>
      <c r="L1672" s="27"/>
      <c r="M1672" s="136"/>
      <c r="T1672" s="47"/>
      <c r="AT1672" s="15" t="s">
        <v>133</v>
      </c>
      <c r="AU1672" s="15" t="s">
        <v>74</v>
      </c>
    </row>
    <row r="1673" spans="2:65" s="1" customFormat="1">
      <c r="B1673" s="27"/>
      <c r="D1673" s="137" t="s">
        <v>135</v>
      </c>
      <c r="F1673" s="138" t="s">
        <v>3250</v>
      </c>
      <c r="L1673" s="27"/>
      <c r="M1673" s="136"/>
      <c r="T1673" s="47"/>
      <c r="AT1673" s="15" t="s">
        <v>135</v>
      </c>
      <c r="AU1673" s="15" t="s">
        <v>74</v>
      </c>
    </row>
    <row r="1674" spans="2:65" s="1" customFormat="1" ht="24.2" customHeight="1">
      <c r="B1674" s="121"/>
      <c r="C1674" s="122" t="s">
        <v>3251</v>
      </c>
      <c r="D1674" s="122" t="s">
        <v>126</v>
      </c>
      <c r="E1674" s="123" t="s">
        <v>3252</v>
      </c>
      <c r="F1674" s="124" t="s">
        <v>3253</v>
      </c>
      <c r="G1674" s="125" t="s">
        <v>129</v>
      </c>
      <c r="H1674" s="126">
        <v>10</v>
      </c>
      <c r="I1674" s="127">
        <v>175</v>
      </c>
      <c r="J1674" s="127">
        <f>ROUND(I1674*H1674,2)</f>
        <v>1750</v>
      </c>
      <c r="K1674" s="124" t="s">
        <v>130</v>
      </c>
      <c r="L1674" s="27"/>
      <c r="M1674" s="128" t="s">
        <v>3</v>
      </c>
      <c r="N1674" s="129" t="s">
        <v>36</v>
      </c>
      <c r="O1674" s="130">
        <v>0.24299999999999999</v>
      </c>
      <c r="P1674" s="130">
        <f>O1674*H1674</f>
        <v>2.4299999999999997</v>
      </c>
      <c r="Q1674" s="130">
        <v>4.6000000000000001E-4</v>
      </c>
      <c r="R1674" s="130">
        <f>Q1674*H1674</f>
        <v>4.5999999999999999E-3</v>
      </c>
      <c r="S1674" s="130">
        <v>4.0000000000000002E-4</v>
      </c>
      <c r="T1674" s="131">
        <f>S1674*H1674</f>
        <v>4.0000000000000001E-3</v>
      </c>
      <c r="AR1674" s="132" t="s">
        <v>131</v>
      </c>
      <c r="AT1674" s="132" t="s">
        <v>126</v>
      </c>
      <c r="AU1674" s="132" t="s">
        <v>74</v>
      </c>
      <c r="AY1674" s="15" t="s">
        <v>124</v>
      </c>
      <c r="BE1674" s="133">
        <f>IF(N1674="základní",J1674,0)</f>
        <v>1750</v>
      </c>
      <c r="BF1674" s="133">
        <f>IF(N1674="snížená",J1674,0)</f>
        <v>0</v>
      </c>
      <c r="BG1674" s="133">
        <f>IF(N1674="zákl. přenesená",J1674,0)</f>
        <v>0</v>
      </c>
      <c r="BH1674" s="133">
        <f>IF(N1674="sníž. přenesená",J1674,0)</f>
        <v>0</v>
      </c>
      <c r="BI1674" s="133">
        <f>IF(N1674="nulová",J1674,0)</f>
        <v>0</v>
      </c>
      <c r="BJ1674" s="15" t="s">
        <v>72</v>
      </c>
      <c r="BK1674" s="133">
        <f>ROUND(I1674*H1674,2)</f>
        <v>1750</v>
      </c>
      <c r="BL1674" s="15" t="s">
        <v>131</v>
      </c>
      <c r="BM1674" s="132" t="s">
        <v>3254</v>
      </c>
    </row>
    <row r="1675" spans="2:65" s="1" customFormat="1" ht="19.5">
      <c r="B1675" s="27"/>
      <c r="D1675" s="134" t="s">
        <v>133</v>
      </c>
      <c r="F1675" s="135" t="s">
        <v>3255</v>
      </c>
      <c r="L1675" s="27"/>
      <c r="M1675" s="136"/>
      <c r="T1675" s="47"/>
      <c r="AT1675" s="15" t="s">
        <v>133</v>
      </c>
      <c r="AU1675" s="15" t="s">
        <v>74</v>
      </c>
    </row>
    <row r="1676" spans="2:65" s="1" customFormat="1">
      <c r="B1676" s="27"/>
      <c r="D1676" s="137" t="s">
        <v>135</v>
      </c>
      <c r="F1676" s="138" t="s">
        <v>3256</v>
      </c>
      <c r="L1676" s="27"/>
      <c r="M1676" s="136"/>
      <c r="T1676" s="47"/>
      <c r="AT1676" s="15" t="s">
        <v>135</v>
      </c>
      <c r="AU1676" s="15" t="s">
        <v>74</v>
      </c>
    </row>
    <row r="1677" spans="2:65" s="1" customFormat="1" ht="24.2" customHeight="1">
      <c r="B1677" s="121"/>
      <c r="C1677" s="122" t="s">
        <v>3257</v>
      </c>
      <c r="D1677" s="122" t="s">
        <v>126</v>
      </c>
      <c r="E1677" s="123" t="s">
        <v>3258</v>
      </c>
      <c r="F1677" s="124" t="s">
        <v>3259</v>
      </c>
      <c r="G1677" s="125" t="s">
        <v>129</v>
      </c>
      <c r="H1677" s="126">
        <v>5</v>
      </c>
      <c r="I1677" s="127">
        <v>19.100000000000001</v>
      </c>
      <c r="J1677" s="127">
        <f>ROUND(I1677*H1677,2)</f>
        <v>95.5</v>
      </c>
      <c r="K1677" s="124" t="s">
        <v>130</v>
      </c>
      <c r="L1677" s="27"/>
      <c r="M1677" s="128" t="s">
        <v>3</v>
      </c>
      <c r="N1677" s="129" t="s">
        <v>36</v>
      </c>
      <c r="O1677" s="130">
        <v>0.03</v>
      </c>
      <c r="P1677" s="130">
        <f>O1677*H1677</f>
        <v>0.15</v>
      </c>
      <c r="Q1677" s="130">
        <v>0</v>
      </c>
      <c r="R1677" s="130">
        <f>Q1677*H1677</f>
        <v>0</v>
      </c>
      <c r="S1677" s="130">
        <v>0</v>
      </c>
      <c r="T1677" s="131">
        <f>S1677*H1677</f>
        <v>0</v>
      </c>
      <c r="AR1677" s="132" t="s">
        <v>219</v>
      </c>
      <c r="AT1677" s="132" t="s">
        <v>126</v>
      </c>
      <c r="AU1677" s="132" t="s">
        <v>74</v>
      </c>
      <c r="AY1677" s="15" t="s">
        <v>124</v>
      </c>
      <c r="BE1677" s="133">
        <f>IF(N1677="základní",J1677,0)</f>
        <v>95.5</v>
      </c>
      <c r="BF1677" s="133">
        <f>IF(N1677="snížená",J1677,0)</f>
        <v>0</v>
      </c>
      <c r="BG1677" s="133">
        <f>IF(N1677="zákl. přenesená",J1677,0)</f>
        <v>0</v>
      </c>
      <c r="BH1677" s="133">
        <f>IF(N1677="sníž. přenesená",J1677,0)</f>
        <v>0</v>
      </c>
      <c r="BI1677" s="133">
        <f>IF(N1677="nulová",J1677,0)</f>
        <v>0</v>
      </c>
      <c r="BJ1677" s="15" t="s">
        <v>72</v>
      </c>
      <c r="BK1677" s="133">
        <f>ROUND(I1677*H1677,2)</f>
        <v>95.5</v>
      </c>
      <c r="BL1677" s="15" t="s">
        <v>219</v>
      </c>
      <c r="BM1677" s="132" t="s">
        <v>3260</v>
      </c>
    </row>
    <row r="1678" spans="2:65" s="1" customFormat="1" ht="19.5">
      <c r="B1678" s="27"/>
      <c r="D1678" s="134" t="s">
        <v>133</v>
      </c>
      <c r="F1678" s="135" t="s">
        <v>3261</v>
      </c>
      <c r="L1678" s="27"/>
      <c r="M1678" s="136"/>
      <c r="T1678" s="47"/>
      <c r="AT1678" s="15" t="s">
        <v>133</v>
      </c>
      <c r="AU1678" s="15" t="s">
        <v>74</v>
      </c>
    </row>
    <row r="1679" spans="2:65" s="1" customFormat="1">
      <c r="B1679" s="27"/>
      <c r="D1679" s="137" t="s">
        <v>135</v>
      </c>
      <c r="F1679" s="138" t="s">
        <v>3262</v>
      </c>
      <c r="L1679" s="27"/>
      <c r="M1679" s="136"/>
      <c r="T1679" s="47"/>
      <c r="AT1679" s="15" t="s">
        <v>135</v>
      </c>
      <c r="AU1679" s="15" t="s">
        <v>74</v>
      </c>
    </row>
    <row r="1680" spans="2:65" s="1" customFormat="1" ht="24.2" customHeight="1">
      <c r="B1680" s="121"/>
      <c r="C1680" s="122" t="s">
        <v>3263</v>
      </c>
      <c r="D1680" s="122" t="s">
        <v>126</v>
      </c>
      <c r="E1680" s="123" t="s">
        <v>3264</v>
      </c>
      <c r="F1680" s="124" t="s">
        <v>3265</v>
      </c>
      <c r="G1680" s="125" t="s">
        <v>129</v>
      </c>
      <c r="H1680" s="126">
        <v>10</v>
      </c>
      <c r="I1680" s="127">
        <v>63.7</v>
      </c>
      <c r="J1680" s="127">
        <f>ROUND(I1680*H1680,2)</f>
        <v>637</v>
      </c>
      <c r="K1680" s="124" t="s">
        <v>130</v>
      </c>
      <c r="L1680" s="27"/>
      <c r="M1680" s="128" t="s">
        <v>3</v>
      </c>
      <c r="N1680" s="129" t="s">
        <v>36</v>
      </c>
      <c r="O1680" s="130">
        <v>0.1</v>
      </c>
      <c r="P1680" s="130">
        <f>O1680*H1680</f>
        <v>1</v>
      </c>
      <c r="Q1680" s="130">
        <v>0</v>
      </c>
      <c r="R1680" s="130">
        <f>Q1680*H1680</f>
        <v>0</v>
      </c>
      <c r="S1680" s="130">
        <v>0</v>
      </c>
      <c r="T1680" s="131">
        <f>S1680*H1680</f>
        <v>0</v>
      </c>
      <c r="AR1680" s="132" t="s">
        <v>219</v>
      </c>
      <c r="AT1680" s="132" t="s">
        <v>126</v>
      </c>
      <c r="AU1680" s="132" t="s">
        <v>74</v>
      </c>
      <c r="AY1680" s="15" t="s">
        <v>124</v>
      </c>
      <c r="BE1680" s="133">
        <f>IF(N1680="základní",J1680,0)</f>
        <v>637</v>
      </c>
      <c r="BF1680" s="133">
        <f>IF(N1680="snížená",J1680,0)</f>
        <v>0</v>
      </c>
      <c r="BG1680" s="133">
        <f>IF(N1680="zákl. přenesená",J1680,0)</f>
        <v>0</v>
      </c>
      <c r="BH1680" s="133">
        <f>IF(N1680="sníž. přenesená",J1680,0)</f>
        <v>0</v>
      </c>
      <c r="BI1680" s="133">
        <f>IF(N1680="nulová",J1680,0)</f>
        <v>0</v>
      </c>
      <c r="BJ1680" s="15" t="s">
        <v>72</v>
      </c>
      <c r="BK1680" s="133">
        <f>ROUND(I1680*H1680,2)</f>
        <v>637</v>
      </c>
      <c r="BL1680" s="15" t="s">
        <v>219</v>
      </c>
      <c r="BM1680" s="132" t="s">
        <v>3266</v>
      </c>
    </row>
    <row r="1681" spans="2:65" s="1" customFormat="1" ht="19.5">
      <c r="B1681" s="27"/>
      <c r="D1681" s="134" t="s">
        <v>133</v>
      </c>
      <c r="F1681" s="135" t="s">
        <v>3267</v>
      </c>
      <c r="L1681" s="27"/>
      <c r="M1681" s="136"/>
      <c r="T1681" s="47"/>
      <c r="AT1681" s="15" t="s">
        <v>133</v>
      </c>
      <c r="AU1681" s="15" t="s">
        <v>74</v>
      </c>
    </row>
    <row r="1682" spans="2:65" s="1" customFormat="1">
      <c r="B1682" s="27"/>
      <c r="D1682" s="137" t="s">
        <v>135</v>
      </c>
      <c r="F1682" s="138" t="s">
        <v>3268</v>
      </c>
      <c r="L1682" s="27"/>
      <c r="M1682" s="136"/>
      <c r="T1682" s="47"/>
      <c r="AT1682" s="15" t="s">
        <v>135</v>
      </c>
      <c r="AU1682" s="15" t="s">
        <v>74</v>
      </c>
    </row>
    <row r="1683" spans="2:65" s="1" customFormat="1" ht="21.75" customHeight="1">
      <c r="B1683" s="121"/>
      <c r="C1683" s="122" t="s">
        <v>3269</v>
      </c>
      <c r="D1683" s="122" t="s">
        <v>126</v>
      </c>
      <c r="E1683" s="123" t="s">
        <v>3270</v>
      </c>
      <c r="F1683" s="124" t="s">
        <v>3271</v>
      </c>
      <c r="G1683" s="125" t="s">
        <v>252</v>
      </c>
      <c r="H1683" s="126">
        <v>20</v>
      </c>
      <c r="I1683" s="127">
        <v>118</v>
      </c>
      <c r="J1683" s="127">
        <f>ROUND(I1683*H1683,2)</f>
        <v>2360</v>
      </c>
      <c r="K1683" s="124" t="s">
        <v>130</v>
      </c>
      <c r="L1683" s="27"/>
      <c r="M1683" s="128" t="s">
        <v>3</v>
      </c>
      <c r="N1683" s="129" t="s">
        <v>36</v>
      </c>
      <c r="O1683" s="130">
        <v>0.185</v>
      </c>
      <c r="P1683" s="130">
        <f>O1683*H1683</f>
        <v>3.7</v>
      </c>
      <c r="Q1683" s="130">
        <v>0</v>
      </c>
      <c r="R1683" s="130">
        <f>Q1683*H1683</f>
        <v>0</v>
      </c>
      <c r="S1683" s="130">
        <v>0</v>
      </c>
      <c r="T1683" s="131">
        <f>S1683*H1683</f>
        <v>0</v>
      </c>
      <c r="AR1683" s="132" t="s">
        <v>219</v>
      </c>
      <c r="AT1683" s="132" t="s">
        <v>126</v>
      </c>
      <c r="AU1683" s="132" t="s">
        <v>74</v>
      </c>
      <c r="AY1683" s="15" t="s">
        <v>124</v>
      </c>
      <c r="BE1683" s="133">
        <f>IF(N1683="základní",J1683,0)</f>
        <v>2360</v>
      </c>
      <c r="BF1683" s="133">
        <f>IF(N1683="snížená",J1683,0)</f>
        <v>0</v>
      </c>
      <c r="BG1683" s="133">
        <f>IF(N1683="zákl. přenesená",J1683,0)</f>
        <v>0</v>
      </c>
      <c r="BH1683" s="133">
        <f>IF(N1683="sníž. přenesená",J1683,0)</f>
        <v>0</v>
      </c>
      <c r="BI1683" s="133">
        <f>IF(N1683="nulová",J1683,0)</f>
        <v>0</v>
      </c>
      <c r="BJ1683" s="15" t="s">
        <v>72</v>
      </c>
      <c r="BK1683" s="133">
        <f>ROUND(I1683*H1683,2)</f>
        <v>2360</v>
      </c>
      <c r="BL1683" s="15" t="s">
        <v>219</v>
      </c>
      <c r="BM1683" s="132" t="s">
        <v>3272</v>
      </c>
    </row>
    <row r="1684" spans="2:65" s="1" customFormat="1" ht="19.5">
      <c r="B1684" s="27"/>
      <c r="D1684" s="134" t="s">
        <v>133</v>
      </c>
      <c r="F1684" s="135" t="s">
        <v>3273</v>
      </c>
      <c r="L1684" s="27"/>
      <c r="M1684" s="136"/>
      <c r="T1684" s="47"/>
      <c r="AT1684" s="15" t="s">
        <v>133</v>
      </c>
      <c r="AU1684" s="15" t="s">
        <v>74</v>
      </c>
    </row>
    <row r="1685" spans="2:65" s="1" customFormat="1">
      <c r="B1685" s="27"/>
      <c r="D1685" s="137" t="s">
        <v>135</v>
      </c>
      <c r="F1685" s="138" t="s">
        <v>3274</v>
      </c>
      <c r="L1685" s="27"/>
      <c r="M1685" s="136"/>
      <c r="T1685" s="47"/>
      <c r="AT1685" s="15" t="s">
        <v>135</v>
      </c>
      <c r="AU1685" s="15" t="s">
        <v>74</v>
      </c>
    </row>
    <row r="1686" spans="2:65" s="1" customFormat="1" ht="24.2" customHeight="1">
      <c r="B1686" s="121"/>
      <c r="C1686" s="122" t="s">
        <v>3275</v>
      </c>
      <c r="D1686" s="122" t="s">
        <v>126</v>
      </c>
      <c r="E1686" s="123" t="s">
        <v>3276</v>
      </c>
      <c r="F1686" s="124" t="s">
        <v>3277</v>
      </c>
      <c r="G1686" s="125" t="s">
        <v>346</v>
      </c>
      <c r="H1686" s="126">
        <v>4.1520000000000001</v>
      </c>
      <c r="I1686" s="127">
        <v>764</v>
      </c>
      <c r="J1686" s="127">
        <f>ROUND(I1686*H1686,2)</f>
        <v>3172.13</v>
      </c>
      <c r="K1686" s="124" t="s">
        <v>130</v>
      </c>
      <c r="L1686" s="27"/>
      <c r="M1686" s="128" t="s">
        <v>3</v>
      </c>
      <c r="N1686" s="129" t="s">
        <v>36</v>
      </c>
      <c r="O1686" s="130">
        <v>0.84299999999999997</v>
      </c>
      <c r="P1686" s="130">
        <f>O1686*H1686</f>
        <v>3.5001359999999999</v>
      </c>
      <c r="Q1686" s="130">
        <v>0</v>
      </c>
      <c r="R1686" s="130">
        <f>Q1686*H1686</f>
        <v>0</v>
      </c>
      <c r="S1686" s="130">
        <v>0</v>
      </c>
      <c r="T1686" s="131">
        <f>S1686*H1686</f>
        <v>0</v>
      </c>
      <c r="AR1686" s="132" t="s">
        <v>219</v>
      </c>
      <c r="AT1686" s="132" t="s">
        <v>126</v>
      </c>
      <c r="AU1686" s="132" t="s">
        <v>74</v>
      </c>
      <c r="AY1686" s="15" t="s">
        <v>124</v>
      </c>
      <c r="BE1686" s="133">
        <f>IF(N1686="základní",J1686,0)</f>
        <v>3172.13</v>
      </c>
      <c r="BF1686" s="133">
        <f>IF(N1686="snížená",J1686,0)</f>
        <v>0</v>
      </c>
      <c r="BG1686" s="133">
        <f>IF(N1686="zákl. přenesená",J1686,0)</f>
        <v>0</v>
      </c>
      <c r="BH1686" s="133">
        <f>IF(N1686="sníž. přenesená",J1686,0)</f>
        <v>0</v>
      </c>
      <c r="BI1686" s="133">
        <f>IF(N1686="nulová",J1686,0)</f>
        <v>0</v>
      </c>
      <c r="BJ1686" s="15" t="s">
        <v>72</v>
      </c>
      <c r="BK1686" s="133">
        <f>ROUND(I1686*H1686,2)</f>
        <v>3172.13</v>
      </c>
      <c r="BL1686" s="15" t="s">
        <v>219</v>
      </c>
      <c r="BM1686" s="132" t="s">
        <v>3278</v>
      </c>
    </row>
    <row r="1687" spans="2:65" s="1" customFormat="1" ht="29.25">
      <c r="B1687" s="27"/>
      <c r="D1687" s="134" t="s">
        <v>133</v>
      </c>
      <c r="F1687" s="135" t="s">
        <v>3279</v>
      </c>
      <c r="L1687" s="27"/>
      <c r="M1687" s="136"/>
      <c r="T1687" s="47"/>
      <c r="AT1687" s="15" t="s">
        <v>133</v>
      </c>
      <c r="AU1687" s="15" t="s">
        <v>74</v>
      </c>
    </row>
    <row r="1688" spans="2:65" s="1" customFormat="1">
      <c r="B1688" s="27"/>
      <c r="D1688" s="137" t="s">
        <v>135</v>
      </c>
      <c r="F1688" s="138" t="s">
        <v>3280</v>
      </c>
      <c r="L1688" s="27"/>
      <c r="M1688" s="136"/>
      <c r="T1688" s="47"/>
      <c r="AT1688" s="15" t="s">
        <v>135</v>
      </c>
      <c r="AU1688" s="15" t="s">
        <v>74</v>
      </c>
    </row>
    <row r="1689" spans="2:65" s="1" customFormat="1" ht="24.2" customHeight="1">
      <c r="B1689" s="121"/>
      <c r="C1689" s="122" t="s">
        <v>3281</v>
      </c>
      <c r="D1689" s="122" t="s">
        <v>126</v>
      </c>
      <c r="E1689" s="123" t="s">
        <v>3282</v>
      </c>
      <c r="F1689" s="124" t="s">
        <v>3283</v>
      </c>
      <c r="G1689" s="125" t="s">
        <v>346</v>
      </c>
      <c r="H1689" s="126">
        <v>4.3289999999999997</v>
      </c>
      <c r="I1689" s="127">
        <v>1360</v>
      </c>
      <c r="J1689" s="127">
        <f>ROUND(I1689*H1689,2)</f>
        <v>5887.44</v>
      </c>
      <c r="K1689" s="124" t="s">
        <v>130</v>
      </c>
      <c r="L1689" s="27"/>
      <c r="M1689" s="128" t="s">
        <v>3</v>
      </c>
      <c r="N1689" s="129" t="s">
        <v>36</v>
      </c>
      <c r="O1689" s="130">
        <v>2.9670000000000001</v>
      </c>
      <c r="P1689" s="130">
        <f>O1689*H1689</f>
        <v>12.844142999999999</v>
      </c>
      <c r="Q1689" s="130">
        <v>0</v>
      </c>
      <c r="R1689" s="130">
        <f>Q1689*H1689</f>
        <v>0</v>
      </c>
      <c r="S1689" s="130">
        <v>0</v>
      </c>
      <c r="T1689" s="131">
        <f>S1689*H1689</f>
        <v>0</v>
      </c>
      <c r="AR1689" s="132" t="s">
        <v>219</v>
      </c>
      <c r="AT1689" s="132" t="s">
        <v>126</v>
      </c>
      <c r="AU1689" s="132" t="s">
        <v>74</v>
      </c>
      <c r="AY1689" s="15" t="s">
        <v>124</v>
      </c>
      <c r="BE1689" s="133">
        <f>IF(N1689="základní",J1689,0)</f>
        <v>5887.44</v>
      </c>
      <c r="BF1689" s="133">
        <f>IF(N1689="snížená",J1689,0)</f>
        <v>0</v>
      </c>
      <c r="BG1689" s="133">
        <f>IF(N1689="zákl. přenesená",J1689,0)</f>
        <v>0</v>
      </c>
      <c r="BH1689" s="133">
        <f>IF(N1689="sníž. přenesená",J1689,0)</f>
        <v>0</v>
      </c>
      <c r="BI1689" s="133">
        <f>IF(N1689="nulová",J1689,0)</f>
        <v>0</v>
      </c>
      <c r="BJ1689" s="15" t="s">
        <v>72</v>
      </c>
      <c r="BK1689" s="133">
        <f>ROUND(I1689*H1689,2)</f>
        <v>5887.44</v>
      </c>
      <c r="BL1689" s="15" t="s">
        <v>219</v>
      </c>
      <c r="BM1689" s="132" t="s">
        <v>3284</v>
      </c>
    </row>
    <row r="1690" spans="2:65" s="1" customFormat="1" ht="29.25">
      <c r="B1690" s="27"/>
      <c r="D1690" s="134" t="s">
        <v>133</v>
      </c>
      <c r="F1690" s="135" t="s">
        <v>3285</v>
      </c>
      <c r="L1690" s="27"/>
      <c r="M1690" s="136"/>
      <c r="T1690" s="47"/>
      <c r="AT1690" s="15" t="s">
        <v>133</v>
      </c>
      <c r="AU1690" s="15" t="s">
        <v>74</v>
      </c>
    </row>
    <row r="1691" spans="2:65" s="1" customFormat="1">
      <c r="B1691" s="27"/>
      <c r="D1691" s="137" t="s">
        <v>135</v>
      </c>
      <c r="F1691" s="138" t="s">
        <v>3286</v>
      </c>
      <c r="L1691" s="27"/>
      <c r="M1691" s="136"/>
      <c r="T1691" s="47"/>
      <c r="AT1691" s="15" t="s">
        <v>135</v>
      </c>
      <c r="AU1691" s="15" t="s">
        <v>74</v>
      </c>
    </row>
    <row r="1692" spans="2:65" s="11" customFormat="1" ht="22.9" customHeight="1">
      <c r="B1692" s="110"/>
      <c r="D1692" s="111" t="s">
        <v>64</v>
      </c>
      <c r="E1692" s="119" t="s">
        <v>3287</v>
      </c>
      <c r="F1692" s="119" t="s">
        <v>3288</v>
      </c>
      <c r="J1692" s="120">
        <f>BK1692</f>
        <v>135532.25</v>
      </c>
      <c r="L1692" s="110"/>
      <c r="M1692" s="114"/>
      <c r="P1692" s="115">
        <f>SUM(P1693:P1738)</f>
        <v>80.796898999999982</v>
      </c>
      <c r="R1692" s="115">
        <f>SUM(R1693:R1738)</f>
        <v>1.5730000000000002</v>
      </c>
      <c r="T1692" s="116">
        <f>SUM(T1693:T1738)</f>
        <v>0</v>
      </c>
      <c r="AR1692" s="111" t="s">
        <v>74</v>
      </c>
      <c r="AT1692" s="117" t="s">
        <v>64</v>
      </c>
      <c r="AU1692" s="117" t="s">
        <v>72</v>
      </c>
      <c r="AY1692" s="111" t="s">
        <v>124</v>
      </c>
      <c r="BK1692" s="118">
        <f>SUM(BK1693:BK1738)</f>
        <v>135532.25</v>
      </c>
    </row>
    <row r="1693" spans="2:65" s="1" customFormat="1" ht="16.5" customHeight="1">
      <c r="B1693" s="121"/>
      <c r="C1693" s="122" t="s">
        <v>3289</v>
      </c>
      <c r="D1693" s="122" t="s">
        <v>126</v>
      </c>
      <c r="E1693" s="123" t="s">
        <v>3290</v>
      </c>
      <c r="F1693" s="124" t="s">
        <v>3291</v>
      </c>
      <c r="G1693" s="125" t="s">
        <v>129</v>
      </c>
      <c r="H1693" s="126">
        <v>10</v>
      </c>
      <c r="I1693" s="127">
        <v>15</v>
      </c>
      <c r="J1693" s="127">
        <f>ROUND(I1693*H1693,2)</f>
        <v>150</v>
      </c>
      <c r="K1693" s="124" t="s">
        <v>130</v>
      </c>
      <c r="L1693" s="27"/>
      <c r="M1693" s="128" t="s">
        <v>3</v>
      </c>
      <c r="N1693" s="129" t="s">
        <v>36</v>
      </c>
      <c r="O1693" s="130">
        <v>3.2000000000000001E-2</v>
      </c>
      <c r="P1693" s="130">
        <f>O1693*H1693</f>
        <v>0.32</v>
      </c>
      <c r="Q1693" s="130">
        <v>0</v>
      </c>
      <c r="R1693" s="130">
        <f>Q1693*H1693</f>
        <v>0</v>
      </c>
      <c r="S1693" s="130">
        <v>0</v>
      </c>
      <c r="T1693" s="131">
        <f>S1693*H1693</f>
        <v>0</v>
      </c>
      <c r="AR1693" s="132" t="s">
        <v>219</v>
      </c>
      <c r="AT1693" s="132" t="s">
        <v>126</v>
      </c>
      <c r="AU1693" s="132" t="s">
        <v>74</v>
      </c>
      <c r="AY1693" s="15" t="s">
        <v>124</v>
      </c>
      <c r="BE1693" s="133">
        <f>IF(N1693="základní",J1693,0)</f>
        <v>150</v>
      </c>
      <c r="BF1693" s="133">
        <f>IF(N1693="snížená",J1693,0)</f>
        <v>0</v>
      </c>
      <c r="BG1693" s="133">
        <f>IF(N1693="zákl. přenesená",J1693,0)</f>
        <v>0</v>
      </c>
      <c r="BH1693" s="133">
        <f>IF(N1693="sníž. přenesená",J1693,0)</f>
        <v>0</v>
      </c>
      <c r="BI1693" s="133">
        <f>IF(N1693="nulová",J1693,0)</f>
        <v>0</v>
      </c>
      <c r="BJ1693" s="15" t="s">
        <v>72</v>
      </c>
      <c r="BK1693" s="133">
        <f>ROUND(I1693*H1693,2)</f>
        <v>150</v>
      </c>
      <c r="BL1693" s="15" t="s">
        <v>219</v>
      </c>
      <c r="BM1693" s="132" t="s">
        <v>3292</v>
      </c>
    </row>
    <row r="1694" spans="2:65" s="1" customFormat="1">
      <c r="B1694" s="27"/>
      <c r="D1694" s="134" t="s">
        <v>133</v>
      </c>
      <c r="F1694" s="135" t="s">
        <v>3293</v>
      </c>
      <c r="L1694" s="27"/>
      <c r="M1694" s="136"/>
      <c r="T1694" s="47"/>
      <c r="AT1694" s="15" t="s">
        <v>133</v>
      </c>
      <c r="AU1694" s="15" t="s">
        <v>74</v>
      </c>
    </row>
    <row r="1695" spans="2:65" s="1" customFormat="1">
      <c r="B1695" s="27"/>
      <c r="D1695" s="137" t="s">
        <v>135</v>
      </c>
      <c r="F1695" s="138" t="s">
        <v>3294</v>
      </c>
      <c r="L1695" s="27"/>
      <c r="M1695" s="136"/>
      <c r="T1695" s="47"/>
      <c r="AT1695" s="15" t="s">
        <v>135</v>
      </c>
      <c r="AU1695" s="15" t="s">
        <v>74</v>
      </c>
    </row>
    <row r="1696" spans="2:65" s="1" customFormat="1" ht="24.2" customHeight="1">
      <c r="B1696" s="121"/>
      <c r="C1696" s="122" t="s">
        <v>3295</v>
      </c>
      <c r="D1696" s="122" t="s">
        <v>126</v>
      </c>
      <c r="E1696" s="123" t="s">
        <v>3296</v>
      </c>
      <c r="F1696" s="124" t="s">
        <v>3297</v>
      </c>
      <c r="G1696" s="125" t="s">
        <v>129</v>
      </c>
      <c r="H1696" s="126">
        <v>5</v>
      </c>
      <c r="I1696" s="127">
        <v>503</v>
      </c>
      <c r="J1696" s="127">
        <f>ROUND(I1696*H1696,2)</f>
        <v>2515</v>
      </c>
      <c r="K1696" s="124" t="s">
        <v>130</v>
      </c>
      <c r="L1696" s="27"/>
      <c r="M1696" s="128" t="s">
        <v>3</v>
      </c>
      <c r="N1696" s="129" t="s">
        <v>36</v>
      </c>
      <c r="O1696" s="130">
        <v>0.46500000000000002</v>
      </c>
      <c r="P1696" s="130">
        <f>O1696*H1696</f>
        <v>2.3250000000000002</v>
      </c>
      <c r="Q1696" s="130">
        <v>5.8E-4</v>
      </c>
      <c r="R1696" s="130">
        <f>Q1696*H1696</f>
        <v>2.8999999999999998E-3</v>
      </c>
      <c r="S1696" s="130">
        <v>0</v>
      </c>
      <c r="T1696" s="131">
        <f>S1696*H1696</f>
        <v>0</v>
      </c>
      <c r="AR1696" s="132" t="s">
        <v>219</v>
      </c>
      <c r="AT1696" s="132" t="s">
        <v>126</v>
      </c>
      <c r="AU1696" s="132" t="s">
        <v>74</v>
      </c>
      <c r="AY1696" s="15" t="s">
        <v>124</v>
      </c>
      <c r="BE1696" s="133">
        <f>IF(N1696="základní",J1696,0)</f>
        <v>2515</v>
      </c>
      <c r="BF1696" s="133">
        <f>IF(N1696="snížená",J1696,0)</f>
        <v>0</v>
      </c>
      <c r="BG1696" s="133">
        <f>IF(N1696="zákl. přenesená",J1696,0)</f>
        <v>0</v>
      </c>
      <c r="BH1696" s="133">
        <f>IF(N1696="sníž. přenesená",J1696,0)</f>
        <v>0</v>
      </c>
      <c r="BI1696" s="133">
        <f>IF(N1696="nulová",J1696,0)</f>
        <v>0</v>
      </c>
      <c r="BJ1696" s="15" t="s">
        <v>72</v>
      </c>
      <c r="BK1696" s="133">
        <f>ROUND(I1696*H1696,2)</f>
        <v>2515</v>
      </c>
      <c r="BL1696" s="15" t="s">
        <v>219</v>
      </c>
      <c r="BM1696" s="132" t="s">
        <v>3298</v>
      </c>
    </row>
    <row r="1697" spans="2:65" s="1" customFormat="1" ht="19.5">
      <c r="B1697" s="27"/>
      <c r="D1697" s="134" t="s">
        <v>133</v>
      </c>
      <c r="F1697" s="135" t="s">
        <v>3299</v>
      </c>
      <c r="L1697" s="27"/>
      <c r="M1697" s="136"/>
      <c r="T1697" s="47"/>
      <c r="AT1697" s="15" t="s">
        <v>133</v>
      </c>
      <c r="AU1697" s="15" t="s">
        <v>74</v>
      </c>
    </row>
    <row r="1698" spans="2:65" s="1" customFormat="1">
      <c r="B1698" s="27"/>
      <c r="D1698" s="137" t="s">
        <v>135</v>
      </c>
      <c r="F1698" s="138" t="s">
        <v>3300</v>
      </c>
      <c r="L1698" s="27"/>
      <c r="M1698" s="136"/>
      <c r="T1698" s="47"/>
      <c r="AT1698" s="15" t="s">
        <v>135</v>
      </c>
      <c r="AU1698" s="15" t="s">
        <v>74</v>
      </c>
    </row>
    <row r="1699" spans="2:65" s="1" customFormat="1" ht="33" customHeight="1">
      <c r="B1699" s="121"/>
      <c r="C1699" s="122" t="s">
        <v>3301</v>
      </c>
      <c r="D1699" s="122" t="s">
        <v>126</v>
      </c>
      <c r="E1699" s="123" t="s">
        <v>3302</v>
      </c>
      <c r="F1699" s="124" t="s">
        <v>3303</v>
      </c>
      <c r="G1699" s="125" t="s">
        <v>129</v>
      </c>
      <c r="H1699" s="126">
        <v>5</v>
      </c>
      <c r="I1699" s="127">
        <v>26.1</v>
      </c>
      <c r="J1699" s="127">
        <f>ROUND(I1699*H1699,2)</f>
        <v>130.5</v>
      </c>
      <c r="K1699" s="124" t="s">
        <v>130</v>
      </c>
      <c r="L1699" s="27"/>
      <c r="M1699" s="128" t="s">
        <v>3</v>
      </c>
      <c r="N1699" s="129" t="s">
        <v>36</v>
      </c>
      <c r="O1699" s="130">
        <v>3.4000000000000002E-2</v>
      </c>
      <c r="P1699" s="130">
        <f>O1699*H1699</f>
        <v>0.17</v>
      </c>
      <c r="Q1699" s="130">
        <v>5.2999999999999998E-4</v>
      </c>
      <c r="R1699" s="130">
        <f>Q1699*H1699</f>
        <v>2.65E-3</v>
      </c>
      <c r="S1699" s="130">
        <v>0</v>
      </c>
      <c r="T1699" s="131">
        <f>S1699*H1699</f>
        <v>0</v>
      </c>
      <c r="AR1699" s="132" t="s">
        <v>219</v>
      </c>
      <c r="AT1699" s="132" t="s">
        <v>126</v>
      </c>
      <c r="AU1699" s="132" t="s">
        <v>74</v>
      </c>
      <c r="AY1699" s="15" t="s">
        <v>124</v>
      </c>
      <c r="BE1699" s="133">
        <f>IF(N1699="základní",J1699,0)</f>
        <v>130.5</v>
      </c>
      <c r="BF1699" s="133">
        <f>IF(N1699="snížená",J1699,0)</f>
        <v>0</v>
      </c>
      <c r="BG1699" s="133">
        <f>IF(N1699="zákl. přenesená",J1699,0)</f>
        <v>0</v>
      </c>
      <c r="BH1699" s="133">
        <f>IF(N1699="sníž. přenesená",J1699,0)</f>
        <v>0</v>
      </c>
      <c r="BI1699" s="133">
        <f>IF(N1699="nulová",J1699,0)</f>
        <v>0</v>
      </c>
      <c r="BJ1699" s="15" t="s">
        <v>72</v>
      </c>
      <c r="BK1699" s="133">
        <f>ROUND(I1699*H1699,2)</f>
        <v>130.5</v>
      </c>
      <c r="BL1699" s="15" t="s">
        <v>219</v>
      </c>
      <c r="BM1699" s="132" t="s">
        <v>3304</v>
      </c>
    </row>
    <row r="1700" spans="2:65" s="1" customFormat="1" ht="19.5">
      <c r="B1700" s="27"/>
      <c r="D1700" s="134" t="s">
        <v>133</v>
      </c>
      <c r="F1700" s="135" t="s">
        <v>3305</v>
      </c>
      <c r="L1700" s="27"/>
      <c r="M1700" s="136"/>
      <c r="T1700" s="47"/>
      <c r="AT1700" s="15" t="s">
        <v>133</v>
      </c>
      <c r="AU1700" s="15" t="s">
        <v>74</v>
      </c>
    </row>
    <row r="1701" spans="2:65" s="1" customFormat="1">
      <c r="B1701" s="27"/>
      <c r="D1701" s="137" t="s">
        <v>135</v>
      </c>
      <c r="F1701" s="138" t="s">
        <v>3306</v>
      </c>
      <c r="L1701" s="27"/>
      <c r="M1701" s="136"/>
      <c r="T1701" s="47"/>
      <c r="AT1701" s="15" t="s">
        <v>135</v>
      </c>
      <c r="AU1701" s="15" t="s">
        <v>74</v>
      </c>
    </row>
    <row r="1702" spans="2:65" s="1" customFormat="1" ht="24.2" customHeight="1">
      <c r="B1702" s="121"/>
      <c r="C1702" s="139" t="s">
        <v>3307</v>
      </c>
      <c r="D1702" s="139" t="s">
        <v>343</v>
      </c>
      <c r="E1702" s="140" t="s">
        <v>3308</v>
      </c>
      <c r="F1702" s="141" t="s">
        <v>3309</v>
      </c>
      <c r="G1702" s="142" t="s">
        <v>156</v>
      </c>
      <c r="H1702" s="143">
        <v>5</v>
      </c>
      <c r="I1702" s="144">
        <v>1250</v>
      </c>
      <c r="J1702" s="144">
        <f>ROUND(I1702*H1702,2)</f>
        <v>6250</v>
      </c>
      <c r="K1702" s="141" t="s">
        <v>130</v>
      </c>
      <c r="L1702" s="145"/>
      <c r="M1702" s="146" t="s">
        <v>3</v>
      </c>
      <c r="N1702" s="147" t="s">
        <v>36</v>
      </c>
      <c r="O1702" s="130">
        <v>0</v>
      </c>
      <c r="P1702" s="130">
        <f>O1702*H1702</f>
        <v>0</v>
      </c>
      <c r="Q1702" s="130">
        <v>0.02</v>
      </c>
      <c r="R1702" s="130">
        <f>Q1702*H1702</f>
        <v>0.1</v>
      </c>
      <c r="S1702" s="130">
        <v>0</v>
      </c>
      <c r="T1702" s="131">
        <f>S1702*H1702</f>
        <v>0</v>
      </c>
      <c r="AR1702" s="132" t="s">
        <v>318</v>
      </c>
      <c r="AT1702" s="132" t="s">
        <v>343</v>
      </c>
      <c r="AU1702" s="132" t="s">
        <v>74</v>
      </c>
      <c r="AY1702" s="15" t="s">
        <v>124</v>
      </c>
      <c r="BE1702" s="133">
        <f>IF(N1702="základní",J1702,0)</f>
        <v>6250</v>
      </c>
      <c r="BF1702" s="133">
        <f>IF(N1702="snížená",J1702,0)</f>
        <v>0</v>
      </c>
      <c r="BG1702" s="133">
        <f>IF(N1702="zákl. přenesená",J1702,0)</f>
        <v>0</v>
      </c>
      <c r="BH1702" s="133">
        <f>IF(N1702="sníž. přenesená",J1702,0)</f>
        <v>0</v>
      </c>
      <c r="BI1702" s="133">
        <f>IF(N1702="nulová",J1702,0)</f>
        <v>0</v>
      </c>
      <c r="BJ1702" s="15" t="s">
        <v>72</v>
      </c>
      <c r="BK1702" s="133">
        <f>ROUND(I1702*H1702,2)</f>
        <v>6250</v>
      </c>
      <c r="BL1702" s="15" t="s">
        <v>219</v>
      </c>
      <c r="BM1702" s="132" t="s">
        <v>3310</v>
      </c>
    </row>
    <row r="1703" spans="2:65" s="1" customFormat="1" ht="19.5">
      <c r="B1703" s="27"/>
      <c r="D1703" s="134" t="s">
        <v>133</v>
      </c>
      <c r="F1703" s="135" t="s">
        <v>3309</v>
      </c>
      <c r="L1703" s="27"/>
      <c r="M1703" s="136"/>
      <c r="T1703" s="47"/>
      <c r="AT1703" s="15" t="s">
        <v>133</v>
      </c>
      <c r="AU1703" s="15" t="s">
        <v>74</v>
      </c>
    </row>
    <row r="1704" spans="2:65" s="1" customFormat="1" ht="24.2" customHeight="1">
      <c r="B1704" s="121"/>
      <c r="C1704" s="122" t="s">
        <v>3311</v>
      </c>
      <c r="D1704" s="122" t="s">
        <v>126</v>
      </c>
      <c r="E1704" s="123" t="s">
        <v>3312</v>
      </c>
      <c r="F1704" s="124" t="s">
        <v>3313</v>
      </c>
      <c r="G1704" s="125" t="s">
        <v>129</v>
      </c>
      <c r="H1704" s="126">
        <v>50</v>
      </c>
      <c r="I1704" s="127">
        <v>1390</v>
      </c>
      <c r="J1704" s="127">
        <f>ROUND(I1704*H1704,2)</f>
        <v>69500</v>
      </c>
      <c r="K1704" s="124" t="s">
        <v>130</v>
      </c>
      <c r="L1704" s="27"/>
      <c r="M1704" s="128" t="s">
        <v>3</v>
      </c>
      <c r="N1704" s="129" t="s">
        <v>36</v>
      </c>
      <c r="O1704" s="130">
        <v>0.84</v>
      </c>
      <c r="P1704" s="130">
        <f>O1704*H1704</f>
        <v>42</v>
      </c>
      <c r="Q1704" s="130">
        <v>2.2290000000000001E-2</v>
      </c>
      <c r="R1704" s="130">
        <f>Q1704*H1704</f>
        <v>1.1145</v>
      </c>
      <c r="S1704" s="130">
        <v>0</v>
      </c>
      <c r="T1704" s="131">
        <f>S1704*H1704</f>
        <v>0</v>
      </c>
      <c r="AR1704" s="132" t="s">
        <v>219</v>
      </c>
      <c r="AT1704" s="132" t="s">
        <v>126</v>
      </c>
      <c r="AU1704" s="132" t="s">
        <v>74</v>
      </c>
      <c r="AY1704" s="15" t="s">
        <v>124</v>
      </c>
      <c r="BE1704" s="133">
        <f>IF(N1704="základní",J1704,0)</f>
        <v>69500</v>
      </c>
      <c r="BF1704" s="133">
        <f>IF(N1704="snížená",J1704,0)</f>
        <v>0</v>
      </c>
      <c r="BG1704" s="133">
        <f>IF(N1704="zákl. přenesená",J1704,0)</f>
        <v>0</v>
      </c>
      <c r="BH1704" s="133">
        <f>IF(N1704="sníž. přenesená",J1704,0)</f>
        <v>0</v>
      </c>
      <c r="BI1704" s="133">
        <f>IF(N1704="nulová",J1704,0)</f>
        <v>0</v>
      </c>
      <c r="BJ1704" s="15" t="s">
        <v>72</v>
      </c>
      <c r="BK1704" s="133">
        <f>ROUND(I1704*H1704,2)</f>
        <v>69500</v>
      </c>
      <c r="BL1704" s="15" t="s">
        <v>219</v>
      </c>
      <c r="BM1704" s="132" t="s">
        <v>3314</v>
      </c>
    </row>
    <row r="1705" spans="2:65" s="1" customFormat="1" ht="19.5">
      <c r="B1705" s="27"/>
      <c r="D1705" s="134" t="s">
        <v>133</v>
      </c>
      <c r="F1705" s="135" t="s">
        <v>3315</v>
      </c>
      <c r="L1705" s="27"/>
      <c r="M1705" s="136"/>
      <c r="T1705" s="47"/>
      <c r="AT1705" s="15" t="s">
        <v>133</v>
      </c>
      <c r="AU1705" s="15" t="s">
        <v>74</v>
      </c>
    </row>
    <row r="1706" spans="2:65" s="1" customFormat="1">
      <c r="B1706" s="27"/>
      <c r="D1706" s="137" t="s">
        <v>135</v>
      </c>
      <c r="F1706" s="138" t="s">
        <v>3316</v>
      </c>
      <c r="L1706" s="27"/>
      <c r="M1706" s="136"/>
      <c r="T1706" s="47"/>
      <c r="AT1706" s="15" t="s">
        <v>135</v>
      </c>
      <c r="AU1706" s="15" t="s">
        <v>74</v>
      </c>
    </row>
    <row r="1707" spans="2:65" s="1" customFormat="1" ht="16.5" customHeight="1">
      <c r="B1707" s="121"/>
      <c r="C1707" s="122" t="s">
        <v>3317</v>
      </c>
      <c r="D1707" s="122" t="s">
        <v>126</v>
      </c>
      <c r="E1707" s="123" t="s">
        <v>3318</v>
      </c>
      <c r="F1707" s="124" t="s">
        <v>3319</v>
      </c>
      <c r="G1707" s="125" t="s">
        <v>129</v>
      </c>
      <c r="H1707" s="126">
        <v>50</v>
      </c>
      <c r="I1707" s="127">
        <v>426</v>
      </c>
      <c r="J1707" s="127">
        <f>ROUND(I1707*H1707,2)</f>
        <v>21300</v>
      </c>
      <c r="K1707" s="124" t="s">
        <v>130</v>
      </c>
      <c r="L1707" s="27"/>
      <c r="M1707" s="128" t="s">
        <v>3</v>
      </c>
      <c r="N1707" s="129" t="s">
        <v>36</v>
      </c>
      <c r="O1707" s="130">
        <v>0.113</v>
      </c>
      <c r="P1707" s="130">
        <f>O1707*H1707</f>
        <v>5.65</v>
      </c>
      <c r="Q1707" s="130">
        <v>1.0499999999999999E-3</v>
      </c>
      <c r="R1707" s="130">
        <f>Q1707*H1707</f>
        <v>5.2499999999999998E-2</v>
      </c>
      <c r="S1707" s="130">
        <v>0</v>
      </c>
      <c r="T1707" s="131">
        <f>S1707*H1707</f>
        <v>0</v>
      </c>
      <c r="AR1707" s="132" t="s">
        <v>219</v>
      </c>
      <c r="AT1707" s="132" t="s">
        <v>126</v>
      </c>
      <c r="AU1707" s="132" t="s">
        <v>74</v>
      </c>
      <c r="AY1707" s="15" t="s">
        <v>124</v>
      </c>
      <c r="BE1707" s="133">
        <f>IF(N1707="základní",J1707,0)</f>
        <v>21300</v>
      </c>
      <c r="BF1707" s="133">
        <f>IF(N1707="snížená",J1707,0)</f>
        <v>0</v>
      </c>
      <c r="BG1707" s="133">
        <f>IF(N1707="zákl. přenesená",J1707,0)</f>
        <v>0</v>
      </c>
      <c r="BH1707" s="133">
        <f>IF(N1707="sníž. přenesená",J1707,0)</f>
        <v>0</v>
      </c>
      <c r="BI1707" s="133">
        <f>IF(N1707="nulová",J1707,0)</f>
        <v>0</v>
      </c>
      <c r="BJ1707" s="15" t="s">
        <v>72</v>
      </c>
      <c r="BK1707" s="133">
        <f>ROUND(I1707*H1707,2)</f>
        <v>21300</v>
      </c>
      <c r="BL1707" s="15" t="s">
        <v>219</v>
      </c>
      <c r="BM1707" s="132" t="s">
        <v>3320</v>
      </c>
    </row>
    <row r="1708" spans="2:65" s="1" customFormat="1" ht="19.5">
      <c r="B1708" s="27"/>
      <c r="D1708" s="134" t="s">
        <v>133</v>
      </c>
      <c r="F1708" s="135" t="s">
        <v>3321</v>
      </c>
      <c r="L1708" s="27"/>
      <c r="M1708" s="136"/>
      <c r="T1708" s="47"/>
      <c r="AT1708" s="15" t="s">
        <v>133</v>
      </c>
      <c r="AU1708" s="15" t="s">
        <v>74</v>
      </c>
    </row>
    <row r="1709" spans="2:65" s="1" customFormat="1">
      <c r="B1709" s="27"/>
      <c r="D1709" s="137" t="s">
        <v>135</v>
      </c>
      <c r="F1709" s="138" t="s">
        <v>3322</v>
      </c>
      <c r="L1709" s="27"/>
      <c r="M1709" s="136"/>
      <c r="T1709" s="47"/>
      <c r="AT1709" s="15" t="s">
        <v>135</v>
      </c>
      <c r="AU1709" s="15" t="s">
        <v>74</v>
      </c>
    </row>
    <row r="1710" spans="2:65" s="1" customFormat="1" ht="16.5" customHeight="1">
      <c r="B1710" s="121"/>
      <c r="C1710" s="122" t="s">
        <v>3323</v>
      </c>
      <c r="D1710" s="122" t="s">
        <v>126</v>
      </c>
      <c r="E1710" s="123" t="s">
        <v>3324</v>
      </c>
      <c r="F1710" s="124" t="s">
        <v>3325</v>
      </c>
      <c r="G1710" s="125" t="s">
        <v>129</v>
      </c>
      <c r="H1710" s="126">
        <v>50</v>
      </c>
      <c r="I1710" s="127">
        <v>150</v>
      </c>
      <c r="J1710" s="127">
        <f>ROUND(I1710*H1710,2)</f>
        <v>7500</v>
      </c>
      <c r="K1710" s="124" t="s">
        <v>130</v>
      </c>
      <c r="L1710" s="27"/>
      <c r="M1710" s="128" t="s">
        <v>3</v>
      </c>
      <c r="N1710" s="129" t="s">
        <v>36</v>
      </c>
      <c r="O1710" s="130">
        <v>0.113</v>
      </c>
      <c r="P1710" s="130">
        <f>O1710*H1710</f>
        <v>5.65</v>
      </c>
      <c r="Q1710" s="130">
        <v>2.5999999999999998E-4</v>
      </c>
      <c r="R1710" s="130">
        <f>Q1710*H1710</f>
        <v>1.2999999999999999E-2</v>
      </c>
      <c r="S1710" s="130">
        <v>0</v>
      </c>
      <c r="T1710" s="131">
        <f>S1710*H1710</f>
        <v>0</v>
      </c>
      <c r="AR1710" s="132" t="s">
        <v>219</v>
      </c>
      <c r="AT1710" s="132" t="s">
        <v>126</v>
      </c>
      <c r="AU1710" s="132" t="s">
        <v>74</v>
      </c>
      <c r="AY1710" s="15" t="s">
        <v>124</v>
      </c>
      <c r="BE1710" s="133">
        <f>IF(N1710="základní",J1710,0)</f>
        <v>7500</v>
      </c>
      <c r="BF1710" s="133">
        <f>IF(N1710="snížená",J1710,0)</f>
        <v>0</v>
      </c>
      <c r="BG1710" s="133">
        <f>IF(N1710="zákl. přenesená",J1710,0)</f>
        <v>0</v>
      </c>
      <c r="BH1710" s="133">
        <f>IF(N1710="sníž. přenesená",J1710,0)</f>
        <v>0</v>
      </c>
      <c r="BI1710" s="133">
        <f>IF(N1710="nulová",J1710,0)</f>
        <v>0</v>
      </c>
      <c r="BJ1710" s="15" t="s">
        <v>72</v>
      </c>
      <c r="BK1710" s="133">
        <f>ROUND(I1710*H1710,2)</f>
        <v>7500</v>
      </c>
      <c r="BL1710" s="15" t="s">
        <v>219</v>
      </c>
      <c r="BM1710" s="132" t="s">
        <v>3326</v>
      </c>
    </row>
    <row r="1711" spans="2:65" s="1" customFormat="1" ht="19.5">
      <c r="B1711" s="27"/>
      <c r="D1711" s="134" t="s">
        <v>133</v>
      </c>
      <c r="F1711" s="135" t="s">
        <v>3327</v>
      </c>
      <c r="L1711" s="27"/>
      <c r="M1711" s="136"/>
      <c r="T1711" s="47"/>
      <c r="AT1711" s="15" t="s">
        <v>133</v>
      </c>
      <c r="AU1711" s="15" t="s">
        <v>74</v>
      </c>
    </row>
    <row r="1712" spans="2:65" s="1" customFormat="1">
      <c r="B1712" s="27"/>
      <c r="D1712" s="137" t="s">
        <v>135</v>
      </c>
      <c r="F1712" s="138" t="s">
        <v>3328</v>
      </c>
      <c r="L1712" s="27"/>
      <c r="M1712" s="136"/>
      <c r="T1712" s="47"/>
      <c r="AT1712" s="15" t="s">
        <v>135</v>
      </c>
      <c r="AU1712" s="15" t="s">
        <v>74</v>
      </c>
    </row>
    <row r="1713" spans="2:65" s="1" customFormat="1" ht="33" customHeight="1">
      <c r="B1713" s="121"/>
      <c r="C1713" s="122" t="s">
        <v>3329</v>
      </c>
      <c r="D1713" s="122" t="s">
        <v>126</v>
      </c>
      <c r="E1713" s="123" t="s">
        <v>3330</v>
      </c>
      <c r="F1713" s="124" t="s">
        <v>3331</v>
      </c>
      <c r="G1713" s="125" t="s">
        <v>252</v>
      </c>
      <c r="H1713" s="126">
        <v>30</v>
      </c>
      <c r="I1713" s="127">
        <v>244</v>
      </c>
      <c r="J1713" s="127">
        <f>ROUND(I1713*H1713,2)</f>
        <v>7320</v>
      </c>
      <c r="K1713" s="124" t="s">
        <v>130</v>
      </c>
      <c r="L1713" s="27"/>
      <c r="M1713" s="128" t="s">
        <v>3</v>
      </c>
      <c r="N1713" s="129" t="s">
        <v>36</v>
      </c>
      <c r="O1713" s="130">
        <v>0.26</v>
      </c>
      <c r="P1713" s="130">
        <f>O1713*H1713</f>
        <v>7.8000000000000007</v>
      </c>
      <c r="Q1713" s="130">
        <v>5.2900000000000004E-3</v>
      </c>
      <c r="R1713" s="130">
        <f>Q1713*H1713</f>
        <v>0.15870000000000001</v>
      </c>
      <c r="S1713" s="130">
        <v>0</v>
      </c>
      <c r="T1713" s="131">
        <f>S1713*H1713</f>
        <v>0</v>
      </c>
      <c r="AR1713" s="132" t="s">
        <v>219</v>
      </c>
      <c r="AT1713" s="132" t="s">
        <v>126</v>
      </c>
      <c r="AU1713" s="132" t="s">
        <v>74</v>
      </c>
      <c r="AY1713" s="15" t="s">
        <v>124</v>
      </c>
      <c r="BE1713" s="133">
        <f>IF(N1713="základní",J1713,0)</f>
        <v>7320</v>
      </c>
      <c r="BF1713" s="133">
        <f>IF(N1713="snížená",J1713,0)</f>
        <v>0</v>
      </c>
      <c r="BG1713" s="133">
        <f>IF(N1713="zákl. přenesená",J1713,0)</f>
        <v>0</v>
      </c>
      <c r="BH1713" s="133">
        <f>IF(N1713="sníž. přenesená",J1713,0)</f>
        <v>0</v>
      </c>
      <c r="BI1713" s="133">
        <f>IF(N1713="nulová",J1713,0)</f>
        <v>0</v>
      </c>
      <c r="BJ1713" s="15" t="s">
        <v>72</v>
      </c>
      <c r="BK1713" s="133">
        <f>ROUND(I1713*H1713,2)</f>
        <v>7320</v>
      </c>
      <c r="BL1713" s="15" t="s">
        <v>219</v>
      </c>
      <c r="BM1713" s="132" t="s">
        <v>3332</v>
      </c>
    </row>
    <row r="1714" spans="2:65" s="1" customFormat="1" ht="29.25">
      <c r="B1714" s="27"/>
      <c r="D1714" s="134" t="s">
        <v>133</v>
      </c>
      <c r="F1714" s="135" t="s">
        <v>3333</v>
      </c>
      <c r="L1714" s="27"/>
      <c r="M1714" s="136"/>
      <c r="T1714" s="47"/>
      <c r="AT1714" s="15" t="s">
        <v>133</v>
      </c>
      <c r="AU1714" s="15" t="s">
        <v>74</v>
      </c>
    </row>
    <row r="1715" spans="2:65" s="1" customFormat="1">
      <c r="B1715" s="27"/>
      <c r="D1715" s="137" t="s">
        <v>135</v>
      </c>
      <c r="F1715" s="138" t="s">
        <v>3334</v>
      </c>
      <c r="L1715" s="27"/>
      <c r="M1715" s="136"/>
      <c r="T1715" s="47"/>
      <c r="AT1715" s="15" t="s">
        <v>135</v>
      </c>
      <c r="AU1715" s="15" t="s">
        <v>74</v>
      </c>
    </row>
    <row r="1716" spans="2:65" s="1" customFormat="1" ht="24.2" customHeight="1">
      <c r="B1716" s="121"/>
      <c r="C1716" s="139" t="s">
        <v>3335</v>
      </c>
      <c r="D1716" s="139" t="s">
        <v>343</v>
      </c>
      <c r="E1716" s="140" t="s">
        <v>3336</v>
      </c>
      <c r="F1716" s="141" t="s">
        <v>3337</v>
      </c>
      <c r="G1716" s="142" t="s">
        <v>252</v>
      </c>
      <c r="H1716" s="143">
        <v>5</v>
      </c>
      <c r="I1716" s="144">
        <v>558</v>
      </c>
      <c r="J1716" s="144">
        <f>ROUND(I1716*H1716,2)</f>
        <v>2790</v>
      </c>
      <c r="K1716" s="141" t="s">
        <v>130</v>
      </c>
      <c r="L1716" s="145"/>
      <c r="M1716" s="146" t="s">
        <v>3</v>
      </c>
      <c r="N1716" s="147" t="s">
        <v>36</v>
      </c>
      <c r="O1716" s="130">
        <v>0</v>
      </c>
      <c r="P1716" s="130">
        <f>O1716*H1716</f>
        <v>0</v>
      </c>
      <c r="Q1716" s="130">
        <v>4.0999999999999999E-4</v>
      </c>
      <c r="R1716" s="130">
        <f>Q1716*H1716</f>
        <v>2.0499999999999997E-3</v>
      </c>
      <c r="S1716" s="130">
        <v>0</v>
      </c>
      <c r="T1716" s="131">
        <f>S1716*H1716</f>
        <v>0</v>
      </c>
      <c r="AR1716" s="132" t="s">
        <v>318</v>
      </c>
      <c r="AT1716" s="132" t="s">
        <v>343</v>
      </c>
      <c r="AU1716" s="132" t="s">
        <v>74</v>
      </c>
      <c r="AY1716" s="15" t="s">
        <v>124</v>
      </c>
      <c r="BE1716" s="133">
        <f>IF(N1716="základní",J1716,0)</f>
        <v>2790</v>
      </c>
      <c r="BF1716" s="133">
        <f>IF(N1716="snížená",J1716,0)</f>
        <v>0</v>
      </c>
      <c r="BG1716" s="133">
        <f>IF(N1716="zákl. přenesená",J1716,0)</f>
        <v>0</v>
      </c>
      <c r="BH1716" s="133">
        <f>IF(N1716="sníž. přenesená",J1716,0)</f>
        <v>0</v>
      </c>
      <c r="BI1716" s="133">
        <f>IF(N1716="nulová",J1716,0)</f>
        <v>0</v>
      </c>
      <c r="BJ1716" s="15" t="s">
        <v>72</v>
      </c>
      <c r="BK1716" s="133">
        <f>ROUND(I1716*H1716,2)</f>
        <v>2790</v>
      </c>
      <c r="BL1716" s="15" t="s">
        <v>219</v>
      </c>
      <c r="BM1716" s="132" t="s">
        <v>3338</v>
      </c>
    </row>
    <row r="1717" spans="2:65" s="1" customFormat="1" ht="19.5">
      <c r="B1717" s="27"/>
      <c r="D1717" s="134" t="s">
        <v>133</v>
      </c>
      <c r="F1717" s="135" t="s">
        <v>3337</v>
      </c>
      <c r="L1717" s="27"/>
      <c r="M1717" s="136"/>
      <c r="T1717" s="47"/>
      <c r="AT1717" s="15" t="s">
        <v>133</v>
      </c>
      <c r="AU1717" s="15" t="s">
        <v>74</v>
      </c>
    </row>
    <row r="1718" spans="2:65" s="1" customFormat="1" ht="33" customHeight="1">
      <c r="B1718" s="121"/>
      <c r="C1718" s="122" t="s">
        <v>3339</v>
      </c>
      <c r="D1718" s="122" t="s">
        <v>126</v>
      </c>
      <c r="E1718" s="123" t="s">
        <v>3340</v>
      </c>
      <c r="F1718" s="124" t="s">
        <v>3341</v>
      </c>
      <c r="G1718" s="125" t="s">
        <v>252</v>
      </c>
      <c r="H1718" s="126">
        <v>30</v>
      </c>
      <c r="I1718" s="127">
        <v>187</v>
      </c>
      <c r="J1718" s="127">
        <f>ROUND(I1718*H1718,2)</f>
        <v>5610</v>
      </c>
      <c r="K1718" s="124" t="s">
        <v>130</v>
      </c>
      <c r="L1718" s="27"/>
      <c r="M1718" s="128" t="s">
        <v>3</v>
      </c>
      <c r="N1718" s="129" t="s">
        <v>36</v>
      </c>
      <c r="O1718" s="130">
        <v>0.26</v>
      </c>
      <c r="P1718" s="130">
        <f>O1718*H1718</f>
        <v>7.8000000000000007</v>
      </c>
      <c r="Q1718" s="130">
        <v>2.9199999999999999E-3</v>
      </c>
      <c r="R1718" s="130">
        <f>Q1718*H1718</f>
        <v>8.7599999999999997E-2</v>
      </c>
      <c r="S1718" s="130">
        <v>0</v>
      </c>
      <c r="T1718" s="131">
        <f>S1718*H1718</f>
        <v>0</v>
      </c>
      <c r="AR1718" s="132" t="s">
        <v>219</v>
      </c>
      <c r="AT1718" s="132" t="s">
        <v>126</v>
      </c>
      <c r="AU1718" s="132" t="s">
        <v>74</v>
      </c>
      <c r="AY1718" s="15" t="s">
        <v>124</v>
      </c>
      <c r="BE1718" s="133">
        <f>IF(N1718="základní",J1718,0)</f>
        <v>5610</v>
      </c>
      <c r="BF1718" s="133">
        <f>IF(N1718="snížená",J1718,0)</f>
        <v>0</v>
      </c>
      <c r="BG1718" s="133">
        <f>IF(N1718="zákl. přenesená",J1718,0)</f>
        <v>0</v>
      </c>
      <c r="BH1718" s="133">
        <f>IF(N1718="sníž. přenesená",J1718,0)</f>
        <v>0</v>
      </c>
      <c r="BI1718" s="133">
        <f>IF(N1718="nulová",J1718,0)</f>
        <v>0</v>
      </c>
      <c r="BJ1718" s="15" t="s">
        <v>72</v>
      </c>
      <c r="BK1718" s="133">
        <f>ROUND(I1718*H1718,2)</f>
        <v>5610</v>
      </c>
      <c r="BL1718" s="15" t="s">
        <v>219</v>
      </c>
      <c r="BM1718" s="132" t="s">
        <v>3342</v>
      </c>
    </row>
    <row r="1719" spans="2:65" s="1" customFormat="1" ht="29.25">
      <c r="B1719" s="27"/>
      <c r="D1719" s="134" t="s">
        <v>133</v>
      </c>
      <c r="F1719" s="135" t="s">
        <v>3343</v>
      </c>
      <c r="L1719" s="27"/>
      <c r="M1719" s="136"/>
      <c r="T1719" s="47"/>
      <c r="AT1719" s="15" t="s">
        <v>133</v>
      </c>
      <c r="AU1719" s="15" t="s">
        <v>74</v>
      </c>
    </row>
    <row r="1720" spans="2:65" s="1" customFormat="1">
      <c r="B1720" s="27"/>
      <c r="D1720" s="137" t="s">
        <v>135</v>
      </c>
      <c r="F1720" s="138" t="s">
        <v>3344</v>
      </c>
      <c r="L1720" s="27"/>
      <c r="M1720" s="136"/>
      <c r="T1720" s="47"/>
      <c r="AT1720" s="15" t="s">
        <v>135</v>
      </c>
      <c r="AU1720" s="15" t="s">
        <v>74</v>
      </c>
    </row>
    <row r="1721" spans="2:65" s="1" customFormat="1" ht="24.2" customHeight="1">
      <c r="B1721" s="121"/>
      <c r="C1721" s="122" t="s">
        <v>3345</v>
      </c>
      <c r="D1721" s="122" t="s">
        <v>126</v>
      </c>
      <c r="E1721" s="123" t="s">
        <v>3346</v>
      </c>
      <c r="F1721" s="124" t="s">
        <v>3347</v>
      </c>
      <c r="G1721" s="125" t="s">
        <v>252</v>
      </c>
      <c r="H1721" s="126">
        <v>30</v>
      </c>
      <c r="I1721" s="127">
        <v>45.3</v>
      </c>
      <c r="J1721" s="127">
        <f>ROUND(I1721*H1721,2)</f>
        <v>1359</v>
      </c>
      <c r="K1721" s="124" t="s">
        <v>130</v>
      </c>
      <c r="L1721" s="27"/>
      <c r="M1721" s="128" t="s">
        <v>3</v>
      </c>
      <c r="N1721" s="129" t="s">
        <v>36</v>
      </c>
      <c r="O1721" s="130">
        <v>3.4000000000000002E-2</v>
      </c>
      <c r="P1721" s="130">
        <f>O1721*H1721</f>
        <v>1.02</v>
      </c>
      <c r="Q1721" s="130">
        <v>8.0000000000000007E-5</v>
      </c>
      <c r="R1721" s="130">
        <f>Q1721*H1721</f>
        <v>2.4000000000000002E-3</v>
      </c>
      <c r="S1721" s="130">
        <v>0</v>
      </c>
      <c r="T1721" s="131">
        <f>S1721*H1721</f>
        <v>0</v>
      </c>
      <c r="AR1721" s="132" t="s">
        <v>219</v>
      </c>
      <c r="AT1721" s="132" t="s">
        <v>126</v>
      </c>
      <c r="AU1721" s="132" t="s">
        <v>74</v>
      </c>
      <c r="AY1721" s="15" t="s">
        <v>124</v>
      </c>
      <c r="BE1721" s="133">
        <f>IF(N1721="základní",J1721,0)</f>
        <v>1359</v>
      </c>
      <c r="BF1721" s="133">
        <f>IF(N1721="snížená",J1721,0)</f>
        <v>0</v>
      </c>
      <c r="BG1721" s="133">
        <f>IF(N1721="zákl. přenesená",J1721,0)</f>
        <v>0</v>
      </c>
      <c r="BH1721" s="133">
        <f>IF(N1721="sníž. přenesená",J1721,0)</f>
        <v>0</v>
      </c>
      <c r="BI1721" s="133">
        <f>IF(N1721="nulová",J1721,0)</f>
        <v>0</v>
      </c>
      <c r="BJ1721" s="15" t="s">
        <v>72</v>
      </c>
      <c r="BK1721" s="133">
        <f>ROUND(I1721*H1721,2)</f>
        <v>1359</v>
      </c>
      <c r="BL1721" s="15" t="s">
        <v>219</v>
      </c>
      <c r="BM1721" s="132" t="s">
        <v>3348</v>
      </c>
    </row>
    <row r="1722" spans="2:65" s="1" customFormat="1" ht="29.25">
      <c r="B1722" s="27"/>
      <c r="D1722" s="134" t="s">
        <v>133</v>
      </c>
      <c r="F1722" s="135" t="s">
        <v>3349</v>
      </c>
      <c r="L1722" s="27"/>
      <c r="M1722" s="136"/>
      <c r="T1722" s="47"/>
      <c r="AT1722" s="15" t="s">
        <v>133</v>
      </c>
      <c r="AU1722" s="15" t="s">
        <v>74</v>
      </c>
    </row>
    <row r="1723" spans="2:65" s="1" customFormat="1">
      <c r="B1723" s="27"/>
      <c r="D1723" s="137" t="s">
        <v>135</v>
      </c>
      <c r="F1723" s="138" t="s">
        <v>3350</v>
      </c>
      <c r="L1723" s="27"/>
      <c r="M1723" s="136"/>
      <c r="T1723" s="47"/>
      <c r="AT1723" s="15" t="s">
        <v>135</v>
      </c>
      <c r="AU1723" s="15" t="s">
        <v>74</v>
      </c>
    </row>
    <row r="1724" spans="2:65" s="1" customFormat="1" ht="24.2" customHeight="1">
      <c r="B1724" s="121"/>
      <c r="C1724" s="122" t="s">
        <v>3351</v>
      </c>
      <c r="D1724" s="122" t="s">
        <v>126</v>
      </c>
      <c r="E1724" s="123" t="s">
        <v>3352</v>
      </c>
      <c r="F1724" s="124" t="s">
        <v>3353</v>
      </c>
      <c r="G1724" s="125" t="s">
        <v>252</v>
      </c>
      <c r="H1724" s="126">
        <v>30</v>
      </c>
      <c r="I1724" s="127">
        <v>26.8</v>
      </c>
      <c r="J1724" s="127">
        <f>ROUND(I1724*H1724,2)</f>
        <v>804</v>
      </c>
      <c r="K1724" s="124" t="s">
        <v>130</v>
      </c>
      <c r="L1724" s="27"/>
      <c r="M1724" s="128" t="s">
        <v>3</v>
      </c>
      <c r="N1724" s="129" t="s">
        <v>36</v>
      </c>
      <c r="O1724" s="130">
        <v>0.02</v>
      </c>
      <c r="P1724" s="130">
        <f>O1724*H1724</f>
        <v>0.6</v>
      </c>
      <c r="Q1724" s="130">
        <v>5.0000000000000002E-5</v>
      </c>
      <c r="R1724" s="130">
        <f>Q1724*H1724</f>
        <v>1.5E-3</v>
      </c>
      <c r="S1724" s="130">
        <v>0</v>
      </c>
      <c r="T1724" s="131">
        <f>S1724*H1724</f>
        <v>0</v>
      </c>
      <c r="AR1724" s="132" t="s">
        <v>219</v>
      </c>
      <c r="AT1724" s="132" t="s">
        <v>126</v>
      </c>
      <c r="AU1724" s="132" t="s">
        <v>74</v>
      </c>
      <c r="AY1724" s="15" t="s">
        <v>124</v>
      </c>
      <c r="BE1724" s="133">
        <f>IF(N1724="základní",J1724,0)</f>
        <v>804</v>
      </c>
      <c r="BF1724" s="133">
        <f>IF(N1724="snížená",J1724,0)</f>
        <v>0</v>
      </c>
      <c r="BG1724" s="133">
        <f>IF(N1724="zákl. přenesená",J1724,0)</f>
        <v>0</v>
      </c>
      <c r="BH1724" s="133">
        <f>IF(N1724="sníž. přenesená",J1724,0)</f>
        <v>0</v>
      </c>
      <c r="BI1724" s="133">
        <f>IF(N1724="nulová",J1724,0)</f>
        <v>0</v>
      </c>
      <c r="BJ1724" s="15" t="s">
        <v>72</v>
      </c>
      <c r="BK1724" s="133">
        <f>ROUND(I1724*H1724,2)</f>
        <v>804</v>
      </c>
      <c r="BL1724" s="15" t="s">
        <v>219</v>
      </c>
      <c r="BM1724" s="132" t="s">
        <v>3354</v>
      </c>
    </row>
    <row r="1725" spans="2:65" s="1" customFormat="1" ht="29.25">
      <c r="B1725" s="27"/>
      <c r="D1725" s="134" t="s">
        <v>133</v>
      </c>
      <c r="F1725" s="135" t="s">
        <v>3355</v>
      </c>
      <c r="L1725" s="27"/>
      <c r="M1725" s="136"/>
      <c r="T1725" s="47"/>
      <c r="AT1725" s="15" t="s">
        <v>133</v>
      </c>
      <c r="AU1725" s="15" t="s">
        <v>74</v>
      </c>
    </row>
    <row r="1726" spans="2:65" s="1" customFormat="1">
      <c r="B1726" s="27"/>
      <c r="D1726" s="137" t="s">
        <v>135</v>
      </c>
      <c r="F1726" s="138" t="s">
        <v>3356</v>
      </c>
      <c r="L1726" s="27"/>
      <c r="M1726" s="136"/>
      <c r="T1726" s="47"/>
      <c r="AT1726" s="15" t="s">
        <v>135</v>
      </c>
      <c r="AU1726" s="15" t="s">
        <v>74</v>
      </c>
    </row>
    <row r="1727" spans="2:65" s="1" customFormat="1" ht="24.2" customHeight="1">
      <c r="B1727" s="121"/>
      <c r="C1727" s="122" t="s">
        <v>3357</v>
      </c>
      <c r="D1727" s="122" t="s">
        <v>126</v>
      </c>
      <c r="E1727" s="123" t="s">
        <v>3358</v>
      </c>
      <c r="F1727" s="124" t="s">
        <v>3359</v>
      </c>
      <c r="G1727" s="125" t="s">
        <v>129</v>
      </c>
      <c r="H1727" s="126">
        <v>4</v>
      </c>
      <c r="I1727" s="127">
        <v>97</v>
      </c>
      <c r="J1727" s="127">
        <f>ROUND(I1727*H1727,2)</f>
        <v>388</v>
      </c>
      <c r="K1727" s="124" t="s">
        <v>130</v>
      </c>
      <c r="L1727" s="27"/>
      <c r="M1727" s="128" t="s">
        <v>3</v>
      </c>
      <c r="N1727" s="129" t="s">
        <v>36</v>
      </c>
      <c r="O1727" s="130">
        <v>0.06</v>
      </c>
      <c r="P1727" s="130">
        <f>O1727*H1727</f>
        <v>0.24</v>
      </c>
      <c r="Q1727" s="130">
        <v>4.0000000000000001E-3</v>
      </c>
      <c r="R1727" s="130">
        <f>Q1727*H1727</f>
        <v>1.6E-2</v>
      </c>
      <c r="S1727" s="130">
        <v>0</v>
      </c>
      <c r="T1727" s="131">
        <f>S1727*H1727</f>
        <v>0</v>
      </c>
      <c r="AR1727" s="132" t="s">
        <v>219</v>
      </c>
      <c r="AT1727" s="132" t="s">
        <v>126</v>
      </c>
      <c r="AU1727" s="132" t="s">
        <v>74</v>
      </c>
      <c r="AY1727" s="15" t="s">
        <v>124</v>
      </c>
      <c r="BE1727" s="133">
        <f>IF(N1727="základní",J1727,0)</f>
        <v>388</v>
      </c>
      <c r="BF1727" s="133">
        <f>IF(N1727="snížená",J1727,0)</f>
        <v>0</v>
      </c>
      <c r="BG1727" s="133">
        <f>IF(N1727="zákl. přenesená",J1727,0)</f>
        <v>0</v>
      </c>
      <c r="BH1727" s="133">
        <f>IF(N1727="sníž. přenesená",J1727,0)</f>
        <v>0</v>
      </c>
      <c r="BI1727" s="133">
        <f>IF(N1727="nulová",J1727,0)</f>
        <v>0</v>
      </c>
      <c r="BJ1727" s="15" t="s">
        <v>72</v>
      </c>
      <c r="BK1727" s="133">
        <f>ROUND(I1727*H1727,2)</f>
        <v>388</v>
      </c>
      <c r="BL1727" s="15" t="s">
        <v>219</v>
      </c>
      <c r="BM1727" s="132" t="s">
        <v>3360</v>
      </c>
    </row>
    <row r="1728" spans="2:65" s="1" customFormat="1" ht="19.5">
      <c r="B1728" s="27"/>
      <c r="D1728" s="134" t="s">
        <v>133</v>
      </c>
      <c r="F1728" s="135" t="s">
        <v>3361</v>
      </c>
      <c r="L1728" s="27"/>
      <c r="M1728" s="136"/>
      <c r="T1728" s="47"/>
      <c r="AT1728" s="15" t="s">
        <v>133</v>
      </c>
      <c r="AU1728" s="15" t="s">
        <v>74</v>
      </c>
    </row>
    <row r="1729" spans="2:65" s="1" customFormat="1">
      <c r="B1729" s="27"/>
      <c r="D1729" s="137" t="s">
        <v>135</v>
      </c>
      <c r="F1729" s="138" t="s">
        <v>3362</v>
      </c>
      <c r="L1729" s="27"/>
      <c r="M1729" s="136"/>
      <c r="T1729" s="47"/>
      <c r="AT1729" s="15" t="s">
        <v>135</v>
      </c>
      <c r="AU1729" s="15" t="s">
        <v>74</v>
      </c>
    </row>
    <row r="1730" spans="2:65" s="1" customFormat="1" ht="24.2" customHeight="1">
      <c r="B1730" s="121"/>
      <c r="C1730" s="122" t="s">
        <v>3363</v>
      </c>
      <c r="D1730" s="122" t="s">
        <v>126</v>
      </c>
      <c r="E1730" s="123" t="s">
        <v>3364</v>
      </c>
      <c r="F1730" s="124" t="s">
        <v>3365</v>
      </c>
      <c r="G1730" s="125" t="s">
        <v>129</v>
      </c>
      <c r="H1730" s="126">
        <v>4</v>
      </c>
      <c r="I1730" s="127">
        <v>1670</v>
      </c>
      <c r="J1730" s="127">
        <f>ROUND(I1730*H1730,2)</f>
        <v>6680</v>
      </c>
      <c r="K1730" s="124" t="s">
        <v>130</v>
      </c>
      <c r="L1730" s="27"/>
      <c r="M1730" s="128" t="s">
        <v>3</v>
      </c>
      <c r="N1730" s="129" t="s">
        <v>36</v>
      </c>
      <c r="O1730" s="130">
        <v>0.36</v>
      </c>
      <c r="P1730" s="130">
        <f>O1730*H1730</f>
        <v>1.44</v>
      </c>
      <c r="Q1730" s="130">
        <v>4.7999999999999996E-3</v>
      </c>
      <c r="R1730" s="130">
        <f>Q1730*H1730</f>
        <v>1.9199999999999998E-2</v>
      </c>
      <c r="S1730" s="130">
        <v>0</v>
      </c>
      <c r="T1730" s="131">
        <f>S1730*H1730</f>
        <v>0</v>
      </c>
      <c r="AR1730" s="132" t="s">
        <v>219</v>
      </c>
      <c r="AT1730" s="132" t="s">
        <v>126</v>
      </c>
      <c r="AU1730" s="132" t="s">
        <v>74</v>
      </c>
      <c r="AY1730" s="15" t="s">
        <v>124</v>
      </c>
      <c r="BE1730" s="133">
        <f>IF(N1730="základní",J1730,0)</f>
        <v>6680</v>
      </c>
      <c r="BF1730" s="133">
        <f>IF(N1730="snížená",J1730,0)</f>
        <v>0</v>
      </c>
      <c r="BG1730" s="133">
        <f>IF(N1730="zákl. přenesená",J1730,0)</f>
        <v>0</v>
      </c>
      <c r="BH1730" s="133">
        <f>IF(N1730="sníž. přenesená",J1730,0)</f>
        <v>0</v>
      </c>
      <c r="BI1730" s="133">
        <f>IF(N1730="nulová",J1730,0)</f>
        <v>0</v>
      </c>
      <c r="BJ1730" s="15" t="s">
        <v>72</v>
      </c>
      <c r="BK1730" s="133">
        <f>ROUND(I1730*H1730,2)</f>
        <v>6680</v>
      </c>
      <c r="BL1730" s="15" t="s">
        <v>219</v>
      </c>
      <c r="BM1730" s="132" t="s">
        <v>3366</v>
      </c>
    </row>
    <row r="1731" spans="2:65" s="1" customFormat="1">
      <c r="B1731" s="27"/>
      <c r="D1731" s="134" t="s">
        <v>133</v>
      </c>
      <c r="F1731" s="135" t="s">
        <v>3367</v>
      </c>
      <c r="L1731" s="27"/>
      <c r="M1731" s="136"/>
      <c r="T1731" s="47"/>
      <c r="AT1731" s="15" t="s">
        <v>133</v>
      </c>
      <c r="AU1731" s="15" t="s">
        <v>74</v>
      </c>
    </row>
    <row r="1732" spans="2:65" s="1" customFormat="1">
      <c r="B1732" s="27"/>
      <c r="D1732" s="137" t="s">
        <v>135</v>
      </c>
      <c r="F1732" s="138" t="s">
        <v>3368</v>
      </c>
      <c r="L1732" s="27"/>
      <c r="M1732" s="136"/>
      <c r="T1732" s="47"/>
      <c r="AT1732" s="15" t="s">
        <v>135</v>
      </c>
      <c r="AU1732" s="15" t="s">
        <v>74</v>
      </c>
    </row>
    <row r="1733" spans="2:65" s="1" customFormat="1" ht="24.2" customHeight="1">
      <c r="B1733" s="121"/>
      <c r="C1733" s="122" t="s">
        <v>3369</v>
      </c>
      <c r="D1733" s="122" t="s">
        <v>126</v>
      </c>
      <c r="E1733" s="123" t="s">
        <v>3370</v>
      </c>
      <c r="F1733" s="124" t="s">
        <v>3371</v>
      </c>
      <c r="G1733" s="125" t="s">
        <v>346</v>
      </c>
      <c r="H1733" s="126">
        <v>1.5880000000000001</v>
      </c>
      <c r="I1733" s="127">
        <v>740</v>
      </c>
      <c r="J1733" s="127">
        <f>ROUND(I1733*H1733,2)</f>
        <v>1175.1199999999999</v>
      </c>
      <c r="K1733" s="124" t="s">
        <v>130</v>
      </c>
      <c r="L1733" s="27"/>
      <c r="M1733" s="128" t="s">
        <v>3</v>
      </c>
      <c r="N1733" s="129" t="s">
        <v>36</v>
      </c>
      <c r="O1733" s="130">
        <v>0.80900000000000005</v>
      </c>
      <c r="P1733" s="130">
        <f>O1733*H1733</f>
        <v>1.2846920000000002</v>
      </c>
      <c r="Q1733" s="130">
        <v>0</v>
      </c>
      <c r="R1733" s="130">
        <f>Q1733*H1733</f>
        <v>0</v>
      </c>
      <c r="S1733" s="130">
        <v>0</v>
      </c>
      <c r="T1733" s="131">
        <f>S1733*H1733</f>
        <v>0</v>
      </c>
      <c r="AR1733" s="132" t="s">
        <v>219</v>
      </c>
      <c r="AT1733" s="132" t="s">
        <v>126</v>
      </c>
      <c r="AU1733" s="132" t="s">
        <v>74</v>
      </c>
      <c r="AY1733" s="15" t="s">
        <v>124</v>
      </c>
      <c r="BE1733" s="133">
        <f>IF(N1733="základní",J1733,0)</f>
        <v>1175.1199999999999</v>
      </c>
      <c r="BF1733" s="133">
        <f>IF(N1733="snížená",J1733,0)</f>
        <v>0</v>
      </c>
      <c r="BG1733" s="133">
        <f>IF(N1733="zákl. přenesená",J1733,0)</f>
        <v>0</v>
      </c>
      <c r="BH1733" s="133">
        <f>IF(N1733="sníž. přenesená",J1733,0)</f>
        <v>0</v>
      </c>
      <c r="BI1733" s="133">
        <f>IF(N1733="nulová",J1733,0)</f>
        <v>0</v>
      </c>
      <c r="BJ1733" s="15" t="s">
        <v>72</v>
      </c>
      <c r="BK1733" s="133">
        <f>ROUND(I1733*H1733,2)</f>
        <v>1175.1199999999999</v>
      </c>
      <c r="BL1733" s="15" t="s">
        <v>219</v>
      </c>
      <c r="BM1733" s="132" t="s">
        <v>3372</v>
      </c>
    </row>
    <row r="1734" spans="2:65" s="1" customFormat="1" ht="29.25">
      <c r="B1734" s="27"/>
      <c r="D1734" s="134" t="s">
        <v>133</v>
      </c>
      <c r="F1734" s="135" t="s">
        <v>3373</v>
      </c>
      <c r="L1734" s="27"/>
      <c r="M1734" s="136"/>
      <c r="T1734" s="47"/>
      <c r="AT1734" s="15" t="s">
        <v>133</v>
      </c>
      <c r="AU1734" s="15" t="s">
        <v>74</v>
      </c>
    </row>
    <row r="1735" spans="2:65" s="1" customFormat="1">
      <c r="B1735" s="27"/>
      <c r="D1735" s="137" t="s">
        <v>135</v>
      </c>
      <c r="F1735" s="138" t="s">
        <v>3374</v>
      </c>
      <c r="L1735" s="27"/>
      <c r="M1735" s="136"/>
      <c r="T1735" s="47"/>
      <c r="AT1735" s="15" t="s">
        <v>135</v>
      </c>
      <c r="AU1735" s="15" t="s">
        <v>74</v>
      </c>
    </row>
    <row r="1736" spans="2:65" s="1" customFormat="1" ht="24.2" customHeight="1">
      <c r="B1736" s="121"/>
      <c r="C1736" s="122" t="s">
        <v>3375</v>
      </c>
      <c r="D1736" s="122" t="s">
        <v>126</v>
      </c>
      <c r="E1736" s="123" t="s">
        <v>3376</v>
      </c>
      <c r="F1736" s="124" t="s">
        <v>3377</v>
      </c>
      <c r="G1736" s="125" t="s">
        <v>346</v>
      </c>
      <c r="H1736" s="126">
        <v>1.573</v>
      </c>
      <c r="I1736" s="127">
        <v>1310</v>
      </c>
      <c r="J1736" s="127">
        <f>ROUND(I1736*H1736,2)</f>
        <v>2060.63</v>
      </c>
      <c r="K1736" s="124" t="s">
        <v>130</v>
      </c>
      <c r="L1736" s="27"/>
      <c r="M1736" s="128" t="s">
        <v>3</v>
      </c>
      <c r="N1736" s="129" t="s">
        <v>36</v>
      </c>
      <c r="O1736" s="130">
        <v>2.859</v>
      </c>
      <c r="P1736" s="130">
        <f>O1736*H1736</f>
        <v>4.4972069999999995</v>
      </c>
      <c r="Q1736" s="130">
        <v>0</v>
      </c>
      <c r="R1736" s="130">
        <f>Q1736*H1736</f>
        <v>0</v>
      </c>
      <c r="S1736" s="130">
        <v>0</v>
      </c>
      <c r="T1736" s="131">
        <f>S1736*H1736</f>
        <v>0</v>
      </c>
      <c r="AR1736" s="132" t="s">
        <v>219</v>
      </c>
      <c r="AT1736" s="132" t="s">
        <v>126</v>
      </c>
      <c r="AU1736" s="132" t="s">
        <v>74</v>
      </c>
      <c r="AY1736" s="15" t="s">
        <v>124</v>
      </c>
      <c r="BE1736" s="133">
        <f>IF(N1736="základní",J1736,0)</f>
        <v>2060.63</v>
      </c>
      <c r="BF1736" s="133">
        <f>IF(N1736="snížená",J1736,0)</f>
        <v>0</v>
      </c>
      <c r="BG1736" s="133">
        <f>IF(N1736="zákl. přenesená",J1736,0)</f>
        <v>0</v>
      </c>
      <c r="BH1736" s="133">
        <f>IF(N1736="sníž. přenesená",J1736,0)</f>
        <v>0</v>
      </c>
      <c r="BI1736" s="133">
        <f>IF(N1736="nulová",J1736,0)</f>
        <v>0</v>
      </c>
      <c r="BJ1736" s="15" t="s">
        <v>72</v>
      </c>
      <c r="BK1736" s="133">
        <f>ROUND(I1736*H1736,2)</f>
        <v>2060.63</v>
      </c>
      <c r="BL1736" s="15" t="s">
        <v>219</v>
      </c>
      <c r="BM1736" s="132" t="s">
        <v>3378</v>
      </c>
    </row>
    <row r="1737" spans="2:65" s="1" customFormat="1" ht="29.25">
      <c r="B1737" s="27"/>
      <c r="D1737" s="134" t="s">
        <v>133</v>
      </c>
      <c r="F1737" s="135" t="s">
        <v>3379</v>
      </c>
      <c r="L1737" s="27"/>
      <c r="M1737" s="136"/>
      <c r="T1737" s="47"/>
      <c r="AT1737" s="15" t="s">
        <v>133</v>
      </c>
      <c r="AU1737" s="15" t="s">
        <v>74</v>
      </c>
    </row>
    <row r="1738" spans="2:65" s="1" customFormat="1">
      <c r="B1738" s="27"/>
      <c r="D1738" s="137" t="s">
        <v>135</v>
      </c>
      <c r="F1738" s="138" t="s">
        <v>3380</v>
      </c>
      <c r="L1738" s="27"/>
      <c r="M1738" s="136"/>
      <c r="T1738" s="47"/>
      <c r="AT1738" s="15" t="s">
        <v>135</v>
      </c>
      <c r="AU1738" s="15" t="s">
        <v>74</v>
      </c>
    </row>
    <row r="1739" spans="2:65" s="11" customFormat="1" ht="22.9" customHeight="1">
      <c r="B1739" s="110"/>
      <c r="D1739" s="111" t="s">
        <v>64</v>
      </c>
      <c r="E1739" s="119" t="s">
        <v>3381</v>
      </c>
      <c r="F1739" s="119" t="s">
        <v>3382</v>
      </c>
      <c r="J1739" s="120">
        <f>BK1739</f>
        <v>66059.22</v>
      </c>
      <c r="L1739" s="110"/>
      <c r="M1739" s="114"/>
      <c r="P1739" s="115">
        <f>SUM(P1740:P1787)</f>
        <v>63.08508299999999</v>
      </c>
      <c r="R1739" s="115">
        <f>SUM(R1740:R1787)</f>
        <v>0.74890000000000001</v>
      </c>
      <c r="T1739" s="116">
        <f>SUM(T1740:T1787)</f>
        <v>0.27408999999999994</v>
      </c>
      <c r="AR1739" s="111" t="s">
        <v>74</v>
      </c>
      <c r="AT1739" s="117" t="s">
        <v>64</v>
      </c>
      <c r="AU1739" s="117" t="s">
        <v>72</v>
      </c>
      <c r="AY1739" s="111" t="s">
        <v>124</v>
      </c>
      <c r="BK1739" s="118">
        <f>SUM(BK1740:BK1787)</f>
        <v>66059.22</v>
      </c>
    </row>
    <row r="1740" spans="2:65" s="1" customFormat="1" ht="33" customHeight="1">
      <c r="B1740" s="121"/>
      <c r="C1740" s="122" t="s">
        <v>3383</v>
      </c>
      <c r="D1740" s="122" t="s">
        <v>126</v>
      </c>
      <c r="E1740" s="123" t="s">
        <v>3384</v>
      </c>
      <c r="F1740" s="124" t="s">
        <v>3385</v>
      </c>
      <c r="G1740" s="125" t="s">
        <v>129</v>
      </c>
      <c r="H1740" s="126">
        <v>10</v>
      </c>
      <c r="I1740" s="127">
        <v>616</v>
      </c>
      <c r="J1740" s="127">
        <f>ROUND(I1740*H1740,2)</f>
        <v>6160</v>
      </c>
      <c r="K1740" s="124" t="s">
        <v>130</v>
      </c>
      <c r="L1740" s="27"/>
      <c r="M1740" s="128" t="s">
        <v>3</v>
      </c>
      <c r="N1740" s="129" t="s">
        <v>36</v>
      </c>
      <c r="O1740" s="130">
        <v>0.71</v>
      </c>
      <c r="P1740" s="130">
        <f>O1740*H1740</f>
        <v>7.1</v>
      </c>
      <c r="Q1740" s="130">
        <v>7.5500000000000003E-3</v>
      </c>
      <c r="R1740" s="130">
        <f>Q1740*H1740</f>
        <v>7.5499999999999998E-2</v>
      </c>
      <c r="S1740" s="130">
        <v>0</v>
      </c>
      <c r="T1740" s="131">
        <f>S1740*H1740</f>
        <v>0</v>
      </c>
      <c r="AR1740" s="132" t="s">
        <v>219</v>
      </c>
      <c r="AT1740" s="132" t="s">
        <v>126</v>
      </c>
      <c r="AU1740" s="132" t="s">
        <v>74</v>
      </c>
      <c r="AY1740" s="15" t="s">
        <v>124</v>
      </c>
      <c r="BE1740" s="133">
        <f>IF(N1740="základní",J1740,0)</f>
        <v>6160</v>
      </c>
      <c r="BF1740" s="133">
        <f>IF(N1740="snížená",J1740,0)</f>
        <v>0</v>
      </c>
      <c r="BG1740" s="133">
        <f>IF(N1740="zákl. přenesená",J1740,0)</f>
        <v>0</v>
      </c>
      <c r="BH1740" s="133">
        <f>IF(N1740="sníž. přenesená",J1740,0)</f>
        <v>0</v>
      </c>
      <c r="BI1740" s="133">
        <f>IF(N1740="nulová",J1740,0)</f>
        <v>0</v>
      </c>
      <c r="BJ1740" s="15" t="s">
        <v>72</v>
      </c>
      <c r="BK1740" s="133">
        <f>ROUND(I1740*H1740,2)</f>
        <v>6160</v>
      </c>
      <c r="BL1740" s="15" t="s">
        <v>219</v>
      </c>
      <c r="BM1740" s="132" t="s">
        <v>3386</v>
      </c>
    </row>
    <row r="1741" spans="2:65" s="1" customFormat="1" ht="19.5">
      <c r="B1741" s="27"/>
      <c r="D1741" s="134" t="s">
        <v>133</v>
      </c>
      <c r="F1741" s="135" t="s">
        <v>3387</v>
      </c>
      <c r="L1741" s="27"/>
      <c r="M1741" s="136"/>
      <c r="T1741" s="47"/>
      <c r="AT1741" s="15" t="s">
        <v>133</v>
      </c>
      <c r="AU1741" s="15" t="s">
        <v>74</v>
      </c>
    </row>
    <row r="1742" spans="2:65" s="1" customFormat="1">
      <c r="B1742" s="27"/>
      <c r="D1742" s="137" t="s">
        <v>135</v>
      </c>
      <c r="F1742" s="138" t="s">
        <v>3388</v>
      </c>
      <c r="L1742" s="27"/>
      <c r="M1742" s="136"/>
      <c r="T1742" s="47"/>
      <c r="AT1742" s="15" t="s">
        <v>135</v>
      </c>
      <c r="AU1742" s="15" t="s">
        <v>74</v>
      </c>
    </row>
    <row r="1743" spans="2:65" s="1" customFormat="1" ht="24.2" customHeight="1">
      <c r="B1743" s="121"/>
      <c r="C1743" s="122" t="s">
        <v>3389</v>
      </c>
      <c r="D1743" s="122" t="s">
        <v>126</v>
      </c>
      <c r="E1743" s="123" t="s">
        <v>3390</v>
      </c>
      <c r="F1743" s="124" t="s">
        <v>3391</v>
      </c>
      <c r="G1743" s="125" t="s">
        <v>129</v>
      </c>
      <c r="H1743" s="126">
        <v>10</v>
      </c>
      <c r="I1743" s="127">
        <v>87.8</v>
      </c>
      <c r="J1743" s="127">
        <f>ROUND(I1743*H1743,2)</f>
        <v>878</v>
      </c>
      <c r="K1743" s="124" t="s">
        <v>130</v>
      </c>
      <c r="L1743" s="27"/>
      <c r="M1743" s="128" t="s">
        <v>3</v>
      </c>
      <c r="N1743" s="129" t="s">
        <v>36</v>
      </c>
      <c r="O1743" s="130">
        <v>0.192</v>
      </c>
      <c r="P1743" s="130">
        <f>O1743*H1743</f>
        <v>1.92</v>
      </c>
      <c r="Q1743" s="130">
        <v>0</v>
      </c>
      <c r="R1743" s="130">
        <f>Q1743*H1743</f>
        <v>0</v>
      </c>
      <c r="S1743" s="130">
        <v>2.7199999999999998E-2</v>
      </c>
      <c r="T1743" s="131">
        <f>S1743*H1743</f>
        <v>0.27199999999999996</v>
      </c>
      <c r="AR1743" s="132" t="s">
        <v>219</v>
      </c>
      <c r="AT1743" s="132" t="s">
        <v>126</v>
      </c>
      <c r="AU1743" s="132" t="s">
        <v>74</v>
      </c>
      <c r="AY1743" s="15" t="s">
        <v>124</v>
      </c>
      <c r="BE1743" s="133">
        <f>IF(N1743="základní",J1743,0)</f>
        <v>878</v>
      </c>
      <c r="BF1743" s="133">
        <f>IF(N1743="snížená",J1743,0)</f>
        <v>0</v>
      </c>
      <c r="BG1743" s="133">
        <f>IF(N1743="zákl. přenesená",J1743,0)</f>
        <v>0</v>
      </c>
      <c r="BH1743" s="133">
        <f>IF(N1743="sníž. přenesená",J1743,0)</f>
        <v>0</v>
      </c>
      <c r="BI1743" s="133">
        <f>IF(N1743="nulová",J1743,0)</f>
        <v>0</v>
      </c>
      <c r="BJ1743" s="15" t="s">
        <v>72</v>
      </c>
      <c r="BK1743" s="133">
        <f>ROUND(I1743*H1743,2)</f>
        <v>878</v>
      </c>
      <c r="BL1743" s="15" t="s">
        <v>219</v>
      </c>
      <c r="BM1743" s="132" t="s">
        <v>3392</v>
      </c>
    </row>
    <row r="1744" spans="2:65" s="1" customFormat="1">
      <c r="B1744" s="27"/>
      <c r="D1744" s="134" t="s">
        <v>133</v>
      </c>
      <c r="F1744" s="135" t="s">
        <v>3393</v>
      </c>
      <c r="L1744" s="27"/>
      <c r="M1744" s="136"/>
      <c r="T1744" s="47"/>
      <c r="AT1744" s="15" t="s">
        <v>133</v>
      </c>
      <c r="AU1744" s="15" t="s">
        <v>74</v>
      </c>
    </row>
    <row r="1745" spans="2:65" s="1" customFormat="1">
      <c r="B1745" s="27"/>
      <c r="D1745" s="137" t="s">
        <v>135</v>
      </c>
      <c r="F1745" s="138" t="s">
        <v>3394</v>
      </c>
      <c r="L1745" s="27"/>
      <c r="M1745" s="136"/>
      <c r="T1745" s="47"/>
      <c r="AT1745" s="15" t="s">
        <v>135</v>
      </c>
      <c r="AU1745" s="15" t="s">
        <v>74</v>
      </c>
    </row>
    <row r="1746" spans="2:65" s="1" customFormat="1" ht="33" customHeight="1">
      <c r="B1746" s="121"/>
      <c r="C1746" s="122" t="s">
        <v>3395</v>
      </c>
      <c r="D1746" s="122" t="s">
        <v>126</v>
      </c>
      <c r="E1746" s="123" t="s">
        <v>3396</v>
      </c>
      <c r="F1746" s="124" t="s">
        <v>3397</v>
      </c>
      <c r="G1746" s="125" t="s">
        <v>129</v>
      </c>
      <c r="H1746" s="126">
        <v>10</v>
      </c>
      <c r="I1746" s="127">
        <v>711</v>
      </c>
      <c r="J1746" s="127">
        <f>ROUND(I1746*H1746,2)</f>
        <v>7110</v>
      </c>
      <c r="K1746" s="124" t="s">
        <v>130</v>
      </c>
      <c r="L1746" s="27"/>
      <c r="M1746" s="128" t="s">
        <v>3</v>
      </c>
      <c r="N1746" s="129" t="s">
        <v>36</v>
      </c>
      <c r="O1746" s="130">
        <v>0.71</v>
      </c>
      <c r="P1746" s="130">
        <f>O1746*H1746</f>
        <v>7.1</v>
      </c>
      <c r="Q1746" s="130">
        <v>7.5500000000000003E-3</v>
      </c>
      <c r="R1746" s="130">
        <f>Q1746*H1746</f>
        <v>7.5499999999999998E-2</v>
      </c>
      <c r="S1746" s="130">
        <v>0</v>
      </c>
      <c r="T1746" s="131">
        <f>S1746*H1746</f>
        <v>0</v>
      </c>
      <c r="AR1746" s="132" t="s">
        <v>219</v>
      </c>
      <c r="AT1746" s="132" t="s">
        <v>126</v>
      </c>
      <c r="AU1746" s="132" t="s">
        <v>74</v>
      </c>
      <c r="AY1746" s="15" t="s">
        <v>124</v>
      </c>
      <c r="BE1746" s="133">
        <f>IF(N1746="základní",J1746,0)</f>
        <v>7110</v>
      </c>
      <c r="BF1746" s="133">
        <f>IF(N1746="snížená",J1746,0)</f>
        <v>0</v>
      </c>
      <c r="BG1746" s="133">
        <f>IF(N1746="zákl. přenesená",J1746,0)</f>
        <v>0</v>
      </c>
      <c r="BH1746" s="133">
        <f>IF(N1746="sníž. přenesená",J1746,0)</f>
        <v>0</v>
      </c>
      <c r="BI1746" s="133">
        <f>IF(N1746="nulová",J1746,0)</f>
        <v>0</v>
      </c>
      <c r="BJ1746" s="15" t="s">
        <v>72</v>
      </c>
      <c r="BK1746" s="133">
        <f>ROUND(I1746*H1746,2)</f>
        <v>7110</v>
      </c>
      <c r="BL1746" s="15" t="s">
        <v>219</v>
      </c>
      <c r="BM1746" s="132" t="s">
        <v>3398</v>
      </c>
    </row>
    <row r="1747" spans="2:65" s="1" customFormat="1" ht="19.5">
      <c r="B1747" s="27"/>
      <c r="D1747" s="134" t="s">
        <v>133</v>
      </c>
      <c r="F1747" s="135" t="s">
        <v>3399</v>
      </c>
      <c r="L1747" s="27"/>
      <c r="M1747" s="136"/>
      <c r="T1747" s="47"/>
      <c r="AT1747" s="15" t="s">
        <v>133</v>
      </c>
      <c r="AU1747" s="15" t="s">
        <v>74</v>
      </c>
    </row>
    <row r="1748" spans="2:65" s="1" customFormat="1">
      <c r="B1748" s="27"/>
      <c r="D1748" s="137" t="s">
        <v>135</v>
      </c>
      <c r="F1748" s="138" t="s">
        <v>3400</v>
      </c>
      <c r="L1748" s="27"/>
      <c r="M1748" s="136"/>
      <c r="T1748" s="47"/>
      <c r="AT1748" s="15" t="s">
        <v>135</v>
      </c>
      <c r="AU1748" s="15" t="s">
        <v>74</v>
      </c>
    </row>
    <row r="1749" spans="2:65" s="1" customFormat="1" ht="24.2" customHeight="1">
      <c r="B1749" s="121"/>
      <c r="C1749" s="139" t="s">
        <v>3401</v>
      </c>
      <c r="D1749" s="139" t="s">
        <v>343</v>
      </c>
      <c r="E1749" s="140" t="s">
        <v>3402</v>
      </c>
      <c r="F1749" s="141" t="s">
        <v>3403</v>
      </c>
      <c r="G1749" s="142" t="s">
        <v>129</v>
      </c>
      <c r="H1749" s="143">
        <v>12</v>
      </c>
      <c r="I1749" s="144">
        <v>731</v>
      </c>
      <c r="J1749" s="144">
        <f>ROUND(I1749*H1749,2)</f>
        <v>8772</v>
      </c>
      <c r="K1749" s="141" t="s">
        <v>130</v>
      </c>
      <c r="L1749" s="145"/>
      <c r="M1749" s="146" t="s">
        <v>3</v>
      </c>
      <c r="N1749" s="147" t="s">
        <v>36</v>
      </c>
      <c r="O1749" s="130">
        <v>0</v>
      </c>
      <c r="P1749" s="130">
        <f>O1749*H1749</f>
        <v>0</v>
      </c>
      <c r="Q1749" s="130">
        <v>1.8409999999999999E-2</v>
      </c>
      <c r="R1749" s="130">
        <f>Q1749*H1749</f>
        <v>0.22092000000000001</v>
      </c>
      <c r="S1749" s="130">
        <v>0</v>
      </c>
      <c r="T1749" s="131">
        <f>S1749*H1749</f>
        <v>0</v>
      </c>
      <c r="AR1749" s="132" t="s">
        <v>318</v>
      </c>
      <c r="AT1749" s="132" t="s">
        <v>343</v>
      </c>
      <c r="AU1749" s="132" t="s">
        <v>74</v>
      </c>
      <c r="AY1749" s="15" t="s">
        <v>124</v>
      </c>
      <c r="BE1749" s="133">
        <f>IF(N1749="základní",J1749,0)</f>
        <v>8772</v>
      </c>
      <c r="BF1749" s="133">
        <f>IF(N1749="snížená",J1749,0)</f>
        <v>0</v>
      </c>
      <c r="BG1749" s="133">
        <f>IF(N1749="zákl. přenesená",J1749,0)</f>
        <v>0</v>
      </c>
      <c r="BH1749" s="133">
        <f>IF(N1749="sníž. přenesená",J1749,0)</f>
        <v>0</v>
      </c>
      <c r="BI1749" s="133">
        <f>IF(N1749="nulová",J1749,0)</f>
        <v>0</v>
      </c>
      <c r="BJ1749" s="15" t="s">
        <v>72</v>
      </c>
      <c r="BK1749" s="133">
        <f>ROUND(I1749*H1749,2)</f>
        <v>8772</v>
      </c>
      <c r="BL1749" s="15" t="s">
        <v>219</v>
      </c>
      <c r="BM1749" s="132" t="s">
        <v>3404</v>
      </c>
    </row>
    <row r="1750" spans="2:65" s="1" customFormat="1" ht="19.5">
      <c r="B1750" s="27"/>
      <c r="D1750" s="134" t="s">
        <v>133</v>
      </c>
      <c r="F1750" s="135" t="s">
        <v>3403</v>
      </c>
      <c r="L1750" s="27"/>
      <c r="M1750" s="136"/>
      <c r="T1750" s="47"/>
      <c r="AT1750" s="15" t="s">
        <v>133</v>
      </c>
      <c r="AU1750" s="15" t="s">
        <v>74</v>
      </c>
    </row>
    <row r="1751" spans="2:65" s="12" customFormat="1">
      <c r="B1751" s="148"/>
      <c r="D1751" s="134" t="s">
        <v>3405</v>
      </c>
      <c r="F1751" s="149" t="s">
        <v>3406</v>
      </c>
      <c r="H1751" s="150">
        <v>12</v>
      </c>
      <c r="L1751" s="148"/>
      <c r="M1751" s="151"/>
      <c r="T1751" s="152"/>
      <c r="AT1751" s="153" t="s">
        <v>3405</v>
      </c>
      <c r="AU1751" s="153" t="s">
        <v>74</v>
      </c>
      <c r="AV1751" s="12" t="s">
        <v>74</v>
      </c>
      <c r="AW1751" s="12" t="s">
        <v>4</v>
      </c>
      <c r="AX1751" s="12" t="s">
        <v>72</v>
      </c>
      <c r="AY1751" s="153" t="s">
        <v>124</v>
      </c>
    </row>
    <row r="1752" spans="2:65" s="1" customFormat="1" ht="16.5" customHeight="1">
      <c r="B1752" s="121"/>
      <c r="C1752" s="122" t="s">
        <v>3407</v>
      </c>
      <c r="D1752" s="122" t="s">
        <v>126</v>
      </c>
      <c r="E1752" s="123" t="s">
        <v>3408</v>
      </c>
      <c r="F1752" s="124" t="s">
        <v>3409</v>
      </c>
      <c r="G1752" s="125" t="s">
        <v>252</v>
      </c>
      <c r="H1752" s="126">
        <v>5</v>
      </c>
      <c r="I1752" s="127">
        <v>5.94</v>
      </c>
      <c r="J1752" s="127">
        <f>ROUND(I1752*H1752,2)</f>
        <v>29.7</v>
      </c>
      <c r="K1752" s="124" t="s">
        <v>130</v>
      </c>
      <c r="L1752" s="27"/>
      <c r="M1752" s="128" t="s">
        <v>3</v>
      </c>
      <c r="N1752" s="129" t="s">
        <v>36</v>
      </c>
      <c r="O1752" s="130">
        <v>1.2999999999999999E-2</v>
      </c>
      <c r="P1752" s="130">
        <f>O1752*H1752</f>
        <v>6.5000000000000002E-2</v>
      </c>
      <c r="Q1752" s="130">
        <v>0</v>
      </c>
      <c r="R1752" s="130">
        <f>Q1752*H1752</f>
        <v>0</v>
      </c>
      <c r="S1752" s="130">
        <v>1.9000000000000001E-4</v>
      </c>
      <c r="T1752" s="131">
        <f>S1752*H1752</f>
        <v>9.5000000000000011E-4</v>
      </c>
      <c r="AR1752" s="132" t="s">
        <v>219</v>
      </c>
      <c r="AT1752" s="132" t="s">
        <v>126</v>
      </c>
      <c r="AU1752" s="132" t="s">
        <v>74</v>
      </c>
      <c r="AY1752" s="15" t="s">
        <v>124</v>
      </c>
      <c r="BE1752" s="133">
        <f>IF(N1752="základní",J1752,0)</f>
        <v>29.7</v>
      </c>
      <c r="BF1752" s="133">
        <f>IF(N1752="snížená",J1752,0)</f>
        <v>0</v>
      </c>
      <c r="BG1752" s="133">
        <f>IF(N1752="zákl. přenesená",J1752,0)</f>
        <v>0</v>
      </c>
      <c r="BH1752" s="133">
        <f>IF(N1752="sníž. přenesená",J1752,0)</f>
        <v>0</v>
      </c>
      <c r="BI1752" s="133">
        <f>IF(N1752="nulová",J1752,0)</f>
        <v>0</v>
      </c>
      <c r="BJ1752" s="15" t="s">
        <v>72</v>
      </c>
      <c r="BK1752" s="133">
        <f>ROUND(I1752*H1752,2)</f>
        <v>29.7</v>
      </c>
      <c r="BL1752" s="15" t="s">
        <v>219</v>
      </c>
      <c r="BM1752" s="132" t="s">
        <v>3410</v>
      </c>
    </row>
    <row r="1753" spans="2:65" s="1" customFormat="1">
      <c r="B1753" s="27"/>
      <c r="D1753" s="134" t="s">
        <v>133</v>
      </c>
      <c r="F1753" s="135" t="s">
        <v>3411</v>
      </c>
      <c r="L1753" s="27"/>
      <c r="M1753" s="136"/>
      <c r="T1753" s="47"/>
      <c r="AT1753" s="15" t="s">
        <v>133</v>
      </c>
      <c r="AU1753" s="15" t="s">
        <v>74</v>
      </c>
    </row>
    <row r="1754" spans="2:65" s="1" customFormat="1">
      <c r="B1754" s="27"/>
      <c r="D1754" s="137" t="s">
        <v>135</v>
      </c>
      <c r="F1754" s="138" t="s">
        <v>3412</v>
      </c>
      <c r="L1754" s="27"/>
      <c r="M1754" s="136"/>
      <c r="T1754" s="47"/>
      <c r="AT1754" s="15" t="s">
        <v>135</v>
      </c>
      <c r="AU1754" s="15" t="s">
        <v>74</v>
      </c>
    </row>
    <row r="1755" spans="2:65" s="1" customFormat="1" ht="16.5" customHeight="1">
      <c r="B1755" s="121"/>
      <c r="C1755" s="122" t="s">
        <v>3413</v>
      </c>
      <c r="D1755" s="122" t="s">
        <v>126</v>
      </c>
      <c r="E1755" s="123" t="s">
        <v>3414</v>
      </c>
      <c r="F1755" s="124" t="s">
        <v>3415</v>
      </c>
      <c r="G1755" s="125" t="s">
        <v>252</v>
      </c>
      <c r="H1755" s="126">
        <v>6</v>
      </c>
      <c r="I1755" s="127">
        <v>6.4</v>
      </c>
      <c r="J1755" s="127">
        <f>ROUND(I1755*H1755,2)</f>
        <v>38.4</v>
      </c>
      <c r="K1755" s="124" t="s">
        <v>130</v>
      </c>
      <c r="L1755" s="27"/>
      <c r="M1755" s="128" t="s">
        <v>3</v>
      </c>
      <c r="N1755" s="129" t="s">
        <v>36</v>
      </c>
      <c r="O1755" s="130">
        <v>1.4E-2</v>
      </c>
      <c r="P1755" s="130">
        <f>O1755*H1755</f>
        <v>8.4000000000000005E-2</v>
      </c>
      <c r="Q1755" s="130">
        <v>0</v>
      </c>
      <c r="R1755" s="130">
        <f>Q1755*H1755</f>
        <v>0</v>
      </c>
      <c r="S1755" s="130">
        <v>1.9000000000000001E-4</v>
      </c>
      <c r="T1755" s="131">
        <f>S1755*H1755</f>
        <v>1.14E-3</v>
      </c>
      <c r="AR1755" s="132" t="s">
        <v>219</v>
      </c>
      <c r="AT1755" s="132" t="s">
        <v>126</v>
      </c>
      <c r="AU1755" s="132" t="s">
        <v>74</v>
      </c>
      <c r="AY1755" s="15" t="s">
        <v>124</v>
      </c>
      <c r="BE1755" s="133">
        <f>IF(N1755="základní",J1755,0)</f>
        <v>38.4</v>
      </c>
      <c r="BF1755" s="133">
        <f>IF(N1755="snížená",J1755,0)</f>
        <v>0</v>
      </c>
      <c r="BG1755" s="133">
        <f>IF(N1755="zákl. přenesená",J1755,0)</f>
        <v>0</v>
      </c>
      <c r="BH1755" s="133">
        <f>IF(N1755="sníž. přenesená",J1755,0)</f>
        <v>0</v>
      </c>
      <c r="BI1755" s="133">
        <f>IF(N1755="nulová",J1755,0)</f>
        <v>0</v>
      </c>
      <c r="BJ1755" s="15" t="s">
        <v>72</v>
      </c>
      <c r="BK1755" s="133">
        <f>ROUND(I1755*H1755,2)</f>
        <v>38.4</v>
      </c>
      <c r="BL1755" s="15" t="s">
        <v>219</v>
      </c>
      <c r="BM1755" s="132" t="s">
        <v>3416</v>
      </c>
    </row>
    <row r="1756" spans="2:65" s="1" customFormat="1">
      <c r="B1756" s="27"/>
      <c r="D1756" s="134" t="s">
        <v>133</v>
      </c>
      <c r="F1756" s="135" t="s">
        <v>3417</v>
      </c>
      <c r="L1756" s="27"/>
      <c r="M1756" s="136"/>
      <c r="T1756" s="47"/>
      <c r="AT1756" s="15" t="s">
        <v>133</v>
      </c>
      <c r="AU1756" s="15" t="s">
        <v>74</v>
      </c>
    </row>
    <row r="1757" spans="2:65" s="1" customFormat="1">
      <c r="B1757" s="27"/>
      <c r="D1757" s="137" t="s">
        <v>135</v>
      </c>
      <c r="F1757" s="138" t="s">
        <v>3418</v>
      </c>
      <c r="L1757" s="27"/>
      <c r="M1757" s="136"/>
      <c r="T1757" s="47"/>
      <c r="AT1757" s="15" t="s">
        <v>135</v>
      </c>
      <c r="AU1757" s="15" t="s">
        <v>74</v>
      </c>
    </row>
    <row r="1758" spans="2:65" s="1" customFormat="1" ht="24.2" customHeight="1">
      <c r="B1758" s="121"/>
      <c r="C1758" s="122" t="s">
        <v>3419</v>
      </c>
      <c r="D1758" s="122" t="s">
        <v>126</v>
      </c>
      <c r="E1758" s="123" t="s">
        <v>3420</v>
      </c>
      <c r="F1758" s="124" t="s">
        <v>3421</v>
      </c>
      <c r="G1758" s="125" t="s">
        <v>252</v>
      </c>
      <c r="H1758" s="126">
        <v>10</v>
      </c>
      <c r="I1758" s="127">
        <v>120</v>
      </c>
      <c r="J1758" s="127">
        <f>ROUND(I1758*H1758,2)</f>
        <v>1200</v>
      </c>
      <c r="K1758" s="124" t="s">
        <v>130</v>
      </c>
      <c r="L1758" s="27"/>
      <c r="M1758" s="128" t="s">
        <v>3</v>
      </c>
      <c r="N1758" s="129" t="s">
        <v>36</v>
      </c>
      <c r="O1758" s="130">
        <v>0.16700000000000001</v>
      </c>
      <c r="P1758" s="130">
        <f>O1758*H1758</f>
        <v>1.6700000000000002</v>
      </c>
      <c r="Q1758" s="130">
        <v>2.0000000000000001E-4</v>
      </c>
      <c r="R1758" s="130">
        <f>Q1758*H1758</f>
        <v>2E-3</v>
      </c>
      <c r="S1758" s="130">
        <v>0</v>
      </c>
      <c r="T1758" s="131">
        <f>S1758*H1758</f>
        <v>0</v>
      </c>
      <c r="AR1758" s="132" t="s">
        <v>219</v>
      </c>
      <c r="AT1758" s="132" t="s">
        <v>126</v>
      </c>
      <c r="AU1758" s="132" t="s">
        <v>74</v>
      </c>
      <c r="AY1758" s="15" t="s">
        <v>124</v>
      </c>
      <c r="BE1758" s="133">
        <f>IF(N1758="základní",J1758,0)</f>
        <v>1200</v>
      </c>
      <c r="BF1758" s="133">
        <f>IF(N1758="snížená",J1758,0)</f>
        <v>0</v>
      </c>
      <c r="BG1758" s="133">
        <f>IF(N1758="zákl. přenesená",J1758,0)</f>
        <v>0</v>
      </c>
      <c r="BH1758" s="133">
        <f>IF(N1758="sníž. přenesená",J1758,0)</f>
        <v>0</v>
      </c>
      <c r="BI1758" s="133">
        <f>IF(N1758="nulová",J1758,0)</f>
        <v>0</v>
      </c>
      <c r="BJ1758" s="15" t="s">
        <v>72</v>
      </c>
      <c r="BK1758" s="133">
        <f>ROUND(I1758*H1758,2)</f>
        <v>1200</v>
      </c>
      <c r="BL1758" s="15" t="s">
        <v>219</v>
      </c>
      <c r="BM1758" s="132" t="s">
        <v>3422</v>
      </c>
    </row>
    <row r="1759" spans="2:65" s="1" customFormat="1" ht="19.5">
      <c r="B1759" s="27"/>
      <c r="D1759" s="134" t="s">
        <v>133</v>
      </c>
      <c r="F1759" s="135" t="s">
        <v>3423</v>
      </c>
      <c r="L1759" s="27"/>
      <c r="M1759" s="136"/>
      <c r="T1759" s="47"/>
      <c r="AT1759" s="15" t="s">
        <v>133</v>
      </c>
      <c r="AU1759" s="15" t="s">
        <v>74</v>
      </c>
    </row>
    <row r="1760" spans="2:65" s="1" customFormat="1">
      <c r="B1760" s="27"/>
      <c r="D1760" s="137" t="s">
        <v>135</v>
      </c>
      <c r="F1760" s="138" t="s">
        <v>3424</v>
      </c>
      <c r="L1760" s="27"/>
      <c r="M1760" s="136"/>
      <c r="T1760" s="47"/>
      <c r="AT1760" s="15" t="s">
        <v>135</v>
      </c>
      <c r="AU1760" s="15" t="s">
        <v>74</v>
      </c>
    </row>
    <row r="1761" spans="2:65" s="1" customFormat="1" ht="16.5" customHeight="1">
      <c r="B1761" s="121"/>
      <c r="C1761" s="139" t="s">
        <v>3425</v>
      </c>
      <c r="D1761" s="139" t="s">
        <v>343</v>
      </c>
      <c r="E1761" s="140" t="s">
        <v>3426</v>
      </c>
      <c r="F1761" s="141" t="s">
        <v>3427</v>
      </c>
      <c r="G1761" s="142" t="s">
        <v>252</v>
      </c>
      <c r="H1761" s="143">
        <v>10</v>
      </c>
      <c r="I1761" s="144">
        <v>30.4</v>
      </c>
      <c r="J1761" s="144">
        <f>ROUND(I1761*H1761,2)</f>
        <v>304</v>
      </c>
      <c r="K1761" s="141" t="s">
        <v>130</v>
      </c>
      <c r="L1761" s="145"/>
      <c r="M1761" s="146" t="s">
        <v>3</v>
      </c>
      <c r="N1761" s="147" t="s">
        <v>36</v>
      </c>
      <c r="O1761" s="130">
        <v>0</v>
      </c>
      <c r="P1761" s="130">
        <f>O1761*H1761</f>
        <v>0</v>
      </c>
      <c r="Q1761" s="130">
        <v>2.9999999999999997E-4</v>
      </c>
      <c r="R1761" s="130">
        <f>Q1761*H1761</f>
        <v>2.9999999999999996E-3</v>
      </c>
      <c r="S1761" s="130">
        <v>0</v>
      </c>
      <c r="T1761" s="131">
        <f>S1761*H1761</f>
        <v>0</v>
      </c>
      <c r="AR1761" s="132" t="s">
        <v>318</v>
      </c>
      <c r="AT1761" s="132" t="s">
        <v>343</v>
      </c>
      <c r="AU1761" s="132" t="s">
        <v>74</v>
      </c>
      <c r="AY1761" s="15" t="s">
        <v>124</v>
      </c>
      <c r="BE1761" s="133">
        <f>IF(N1761="základní",J1761,0)</f>
        <v>304</v>
      </c>
      <c r="BF1761" s="133">
        <f>IF(N1761="snížená",J1761,0)</f>
        <v>0</v>
      </c>
      <c r="BG1761" s="133">
        <f>IF(N1761="zákl. přenesená",J1761,0)</f>
        <v>0</v>
      </c>
      <c r="BH1761" s="133">
        <f>IF(N1761="sníž. přenesená",J1761,0)</f>
        <v>0</v>
      </c>
      <c r="BI1761" s="133">
        <f>IF(N1761="nulová",J1761,0)</f>
        <v>0</v>
      </c>
      <c r="BJ1761" s="15" t="s">
        <v>72</v>
      </c>
      <c r="BK1761" s="133">
        <f>ROUND(I1761*H1761,2)</f>
        <v>304</v>
      </c>
      <c r="BL1761" s="15" t="s">
        <v>219</v>
      </c>
      <c r="BM1761" s="132" t="s">
        <v>3428</v>
      </c>
    </row>
    <row r="1762" spans="2:65" s="1" customFormat="1">
      <c r="B1762" s="27"/>
      <c r="D1762" s="134" t="s">
        <v>133</v>
      </c>
      <c r="F1762" s="135" t="s">
        <v>3427</v>
      </c>
      <c r="L1762" s="27"/>
      <c r="M1762" s="136"/>
      <c r="T1762" s="47"/>
      <c r="AT1762" s="15" t="s">
        <v>133</v>
      </c>
      <c r="AU1762" s="15" t="s">
        <v>74</v>
      </c>
    </row>
    <row r="1763" spans="2:65" s="12" customFormat="1">
      <c r="B1763" s="148"/>
      <c r="D1763" s="134" t="s">
        <v>3405</v>
      </c>
      <c r="F1763" s="149" t="s">
        <v>3429</v>
      </c>
      <c r="H1763" s="150">
        <v>10</v>
      </c>
      <c r="L1763" s="148"/>
      <c r="M1763" s="151"/>
      <c r="T1763" s="152"/>
      <c r="AT1763" s="153" t="s">
        <v>3405</v>
      </c>
      <c r="AU1763" s="153" t="s">
        <v>74</v>
      </c>
      <c r="AV1763" s="12" t="s">
        <v>74</v>
      </c>
      <c r="AW1763" s="12" t="s">
        <v>4</v>
      </c>
      <c r="AX1763" s="12" t="s">
        <v>72</v>
      </c>
      <c r="AY1763" s="153" t="s">
        <v>124</v>
      </c>
    </row>
    <row r="1764" spans="2:65" s="1" customFormat="1" ht="24.2" customHeight="1">
      <c r="B1764" s="121"/>
      <c r="C1764" s="122" t="s">
        <v>3430</v>
      </c>
      <c r="D1764" s="122" t="s">
        <v>126</v>
      </c>
      <c r="E1764" s="123" t="s">
        <v>3431</v>
      </c>
      <c r="F1764" s="124" t="s">
        <v>3432</v>
      </c>
      <c r="G1764" s="125" t="s">
        <v>252</v>
      </c>
      <c r="H1764" s="126">
        <v>6</v>
      </c>
      <c r="I1764" s="127">
        <v>118</v>
      </c>
      <c r="J1764" s="127">
        <f>ROUND(I1764*H1764,2)</f>
        <v>708</v>
      </c>
      <c r="K1764" s="124" t="s">
        <v>130</v>
      </c>
      <c r="L1764" s="27"/>
      <c r="M1764" s="128" t="s">
        <v>3</v>
      </c>
      <c r="N1764" s="129" t="s">
        <v>36</v>
      </c>
      <c r="O1764" s="130">
        <v>0.16</v>
      </c>
      <c r="P1764" s="130">
        <f>O1764*H1764</f>
        <v>0.96</v>
      </c>
      <c r="Q1764" s="130">
        <v>1.8000000000000001E-4</v>
      </c>
      <c r="R1764" s="130">
        <f>Q1764*H1764</f>
        <v>1.08E-3</v>
      </c>
      <c r="S1764" s="130">
        <v>0</v>
      </c>
      <c r="T1764" s="131">
        <f>S1764*H1764</f>
        <v>0</v>
      </c>
      <c r="AR1764" s="132" t="s">
        <v>219</v>
      </c>
      <c r="AT1764" s="132" t="s">
        <v>126</v>
      </c>
      <c r="AU1764" s="132" t="s">
        <v>74</v>
      </c>
      <c r="AY1764" s="15" t="s">
        <v>124</v>
      </c>
      <c r="BE1764" s="133">
        <f>IF(N1764="základní",J1764,0)</f>
        <v>708</v>
      </c>
      <c r="BF1764" s="133">
        <f>IF(N1764="snížená",J1764,0)</f>
        <v>0</v>
      </c>
      <c r="BG1764" s="133">
        <f>IF(N1764="zákl. přenesená",J1764,0)</f>
        <v>0</v>
      </c>
      <c r="BH1764" s="133">
        <f>IF(N1764="sníž. přenesená",J1764,0)</f>
        <v>0</v>
      </c>
      <c r="BI1764" s="133">
        <f>IF(N1764="nulová",J1764,0)</f>
        <v>0</v>
      </c>
      <c r="BJ1764" s="15" t="s">
        <v>72</v>
      </c>
      <c r="BK1764" s="133">
        <f>ROUND(I1764*H1764,2)</f>
        <v>708</v>
      </c>
      <c r="BL1764" s="15" t="s">
        <v>219</v>
      </c>
      <c r="BM1764" s="132" t="s">
        <v>3433</v>
      </c>
    </row>
    <row r="1765" spans="2:65" s="1" customFormat="1" ht="19.5">
      <c r="B1765" s="27"/>
      <c r="D1765" s="134" t="s">
        <v>133</v>
      </c>
      <c r="F1765" s="135" t="s">
        <v>3434</v>
      </c>
      <c r="L1765" s="27"/>
      <c r="M1765" s="136"/>
      <c r="T1765" s="47"/>
      <c r="AT1765" s="15" t="s">
        <v>133</v>
      </c>
      <c r="AU1765" s="15" t="s">
        <v>74</v>
      </c>
    </row>
    <row r="1766" spans="2:65" s="1" customFormat="1">
      <c r="B1766" s="27"/>
      <c r="D1766" s="137" t="s">
        <v>135</v>
      </c>
      <c r="F1766" s="138" t="s">
        <v>3435</v>
      </c>
      <c r="L1766" s="27"/>
      <c r="M1766" s="136"/>
      <c r="T1766" s="47"/>
      <c r="AT1766" s="15" t="s">
        <v>135</v>
      </c>
      <c r="AU1766" s="15" t="s">
        <v>74</v>
      </c>
    </row>
    <row r="1767" spans="2:65" s="1" customFormat="1" ht="16.5" customHeight="1">
      <c r="B1767" s="121"/>
      <c r="C1767" s="122" t="s">
        <v>3436</v>
      </c>
      <c r="D1767" s="122" t="s">
        <v>126</v>
      </c>
      <c r="E1767" s="123" t="s">
        <v>3437</v>
      </c>
      <c r="F1767" s="124" t="s">
        <v>3438</v>
      </c>
      <c r="G1767" s="125" t="s">
        <v>252</v>
      </c>
      <c r="H1767" s="126">
        <v>4</v>
      </c>
      <c r="I1767" s="127">
        <v>66.2</v>
      </c>
      <c r="J1767" s="127">
        <f>ROUND(I1767*H1767,2)</f>
        <v>264.8</v>
      </c>
      <c r="K1767" s="124" t="s">
        <v>130</v>
      </c>
      <c r="L1767" s="27"/>
      <c r="M1767" s="128" t="s">
        <v>3</v>
      </c>
      <c r="N1767" s="129" t="s">
        <v>36</v>
      </c>
      <c r="O1767" s="130">
        <v>7.0000000000000007E-2</v>
      </c>
      <c r="P1767" s="130">
        <f>O1767*H1767</f>
        <v>0.28000000000000003</v>
      </c>
      <c r="Q1767" s="130">
        <v>5.0000000000000002E-5</v>
      </c>
      <c r="R1767" s="130">
        <f>Q1767*H1767</f>
        <v>2.0000000000000001E-4</v>
      </c>
      <c r="S1767" s="130">
        <v>0</v>
      </c>
      <c r="T1767" s="131">
        <f>S1767*H1767</f>
        <v>0</v>
      </c>
      <c r="AR1767" s="132" t="s">
        <v>219</v>
      </c>
      <c r="AT1767" s="132" t="s">
        <v>126</v>
      </c>
      <c r="AU1767" s="132" t="s">
        <v>74</v>
      </c>
      <c r="AY1767" s="15" t="s">
        <v>124</v>
      </c>
      <c r="BE1767" s="133">
        <f>IF(N1767="základní",J1767,0)</f>
        <v>264.8</v>
      </c>
      <c r="BF1767" s="133">
        <f>IF(N1767="snížená",J1767,0)</f>
        <v>0</v>
      </c>
      <c r="BG1767" s="133">
        <f>IF(N1767="zákl. přenesená",J1767,0)</f>
        <v>0</v>
      </c>
      <c r="BH1767" s="133">
        <f>IF(N1767="sníž. přenesená",J1767,0)</f>
        <v>0</v>
      </c>
      <c r="BI1767" s="133">
        <f>IF(N1767="nulová",J1767,0)</f>
        <v>0</v>
      </c>
      <c r="BJ1767" s="15" t="s">
        <v>72</v>
      </c>
      <c r="BK1767" s="133">
        <f>ROUND(I1767*H1767,2)</f>
        <v>264.8</v>
      </c>
      <c r="BL1767" s="15" t="s">
        <v>219</v>
      </c>
      <c r="BM1767" s="132" t="s">
        <v>3439</v>
      </c>
    </row>
    <row r="1768" spans="2:65" s="1" customFormat="1">
      <c r="B1768" s="27"/>
      <c r="D1768" s="134" t="s">
        <v>133</v>
      </c>
      <c r="F1768" s="135" t="s">
        <v>3440</v>
      </c>
      <c r="L1768" s="27"/>
      <c r="M1768" s="136"/>
      <c r="T1768" s="47"/>
      <c r="AT1768" s="15" t="s">
        <v>133</v>
      </c>
      <c r="AU1768" s="15" t="s">
        <v>74</v>
      </c>
    </row>
    <row r="1769" spans="2:65" s="1" customFormat="1">
      <c r="B1769" s="27"/>
      <c r="D1769" s="137" t="s">
        <v>135</v>
      </c>
      <c r="F1769" s="138" t="s">
        <v>3441</v>
      </c>
      <c r="L1769" s="27"/>
      <c r="M1769" s="136"/>
      <c r="T1769" s="47"/>
      <c r="AT1769" s="15" t="s">
        <v>135</v>
      </c>
      <c r="AU1769" s="15" t="s">
        <v>74</v>
      </c>
    </row>
    <row r="1770" spans="2:65" s="1" customFormat="1" ht="33" customHeight="1">
      <c r="B1770" s="121"/>
      <c r="C1770" s="122" t="s">
        <v>3442</v>
      </c>
      <c r="D1770" s="122" t="s">
        <v>126</v>
      </c>
      <c r="E1770" s="123" t="s">
        <v>3443</v>
      </c>
      <c r="F1770" s="124" t="s">
        <v>3444</v>
      </c>
      <c r="G1770" s="125" t="s">
        <v>129</v>
      </c>
      <c r="H1770" s="126">
        <v>20</v>
      </c>
      <c r="I1770" s="127">
        <v>102</v>
      </c>
      <c r="J1770" s="127">
        <f>ROUND(I1770*H1770,2)</f>
        <v>2040</v>
      </c>
      <c r="K1770" s="124" t="s">
        <v>130</v>
      </c>
      <c r="L1770" s="27"/>
      <c r="M1770" s="128" t="s">
        <v>3</v>
      </c>
      <c r="N1770" s="129" t="s">
        <v>36</v>
      </c>
      <c r="O1770" s="130">
        <v>0.16</v>
      </c>
      <c r="P1770" s="130">
        <f>O1770*H1770</f>
        <v>3.2</v>
      </c>
      <c r="Q1770" s="130">
        <v>0</v>
      </c>
      <c r="R1770" s="130">
        <f>Q1770*H1770</f>
        <v>0</v>
      </c>
      <c r="S1770" s="130">
        <v>0</v>
      </c>
      <c r="T1770" s="131">
        <f>S1770*H1770</f>
        <v>0</v>
      </c>
      <c r="AR1770" s="132" t="s">
        <v>219</v>
      </c>
      <c r="AT1770" s="132" t="s">
        <v>126</v>
      </c>
      <c r="AU1770" s="132" t="s">
        <v>74</v>
      </c>
      <c r="AY1770" s="15" t="s">
        <v>124</v>
      </c>
      <c r="BE1770" s="133">
        <f>IF(N1770="základní",J1770,0)</f>
        <v>2040</v>
      </c>
      <c r="BF1770" s="133">
        <f>IF(N1770="snížená",J1770,0)</f>
        <v>0</v>
      </c>
      <c r="BG1770" s="133">
        <f>IF(N1770="zákl. přenesená",J1770,0)</f>
        <v>0</v>
      </c>
      <c r="BH1770" s="133">
        <f>IF(N1770="sníž. přenesená",J1770,0)</f>
        <v>0</v>
      </c>
      <c r="BI1770" s="133">
        <f>IF(N1770="nulová",J1770,0)</f>
        <v>0</v>
      </c>
      <c r="BJ1770" s="15" t="s">
        <v>72</v>
      </c>
      <c r="BK1770" s="133">
        <f>ROUND(I1770*H1770,2)</f>
        <v>2040</v>
      </c>
      <c r="BL1770" s="15" t="s">
        <v>219</v>
      </c>
      <c r="BM1770" s="132" t="s">
        <v>3445</v>
      </c>
    </row>
    <row r="1771" spans="2:65" s="1" customFormat="1" ht="19.5">
      <c r="B1771" s="27"/>
      <c r="D1771" s="134" t="s">
        <v>133</v>
      </c>
      <c r="F1771" s="135" t="s">
        <v>3446</v>
      </c>
      <c r="L1771" s="27"/>
      <c r="M1771" s="136"/>
      <c r="T1771" s="47"/>
      <c r="AT1771" s="15" t="s">
        <v>133</v>
      </c>
      <c r="AU1771" s="15" t="s">
        <v>74</v>
      </c>
    </row>
    <row r="1772" spans="2:65" s="1" customFormat="1">
      <c r="B1772" s="27"/>
      <c r="D1772" s="137" t="s">
        <v>135</v>
      </c>
      <c r="F1772" s="138" t="s">
        <v>3447</v>
      </c>
      <c r="L1772" s="27"/>
      <c r="M1772" s="136"/>
      <c r="T1772" s="47"/>
      <c r="AT1772" s="15" t="s">
        <v>135</v>
      </c>
      <c r="AU1772" s="15" t="s">
        <v>74</v>
      </c>
    </row>
    <row r="1773" spans="2:65" s="1" customFormat="1" ht="37.9" customHeight="1">
      <c r="B1773" s="121"/>
      <c r="C1773" s="122" t="s">
        <v>3448</v>
      </c>
      <c r="D1773" s="122" t="s">
        <v>126</v>
      </c>
      <c r="E1773" s="123" t="s">
        <v>3449</v>
      </c>
      <c r="F1773" s="124" t="s">
        <v>3450</v>
      </c>
      <c r="G1773" s="125" t="s">
        <v>129</v>
      </c>
      <c r="H1773" s="126">
        <v>20</v>
      </c>
      <c r="I1773" s="127">
        <v>32.700000000000003</v>
      </c>
      <c r="J1773" s="127">
        <f>ROUND(I1773*H1773,2)</f>
        <v>654</v>
      </c>
      <c r="K1773" s="124" t="s">
        <v>130</v>
      </c>
      <c r="L1773" s="27"/>
      <c r="M1773" s="128" t="s">
        <v>3</v>
      </c>
      <c r="N1773" s="129" t="s">
        <v>36</v>
      </c>
      <c r="O1773" s="130">
        <v>0</v>
      </c>
      <c r="P1773" s="130">
        <f>O1773*H1773</f>
        <v>0</v>
      </c>
      <c r="Q1773" s="130">
        <v>1.2099999999999999E-3</v>
      </c>
      <c r="R1773" s="130">
        <f>Q1773*H1773</f>
        <v>2.4199999999999999E-2</v>
      </c>
      <c r="S1773" s="130">
        <v>0</v>
      </c>
      <c r="T1773" s="131">
        <f>S1773*H1773</f>
        <v>0</v>
      </c>
      <c r="AR1773" s="132" t="s">
        <v>219</v>
      </c>
      <c r="AT1773" s="132" t="s">
        <v>126</v>
      </c>
      <c r="AU1773" s="132" t="s">
        <v>74</v>
      </c>
      <c r="AY1773" s="15" t="s">
        <v>124</v>
      </c>
      <c r="BE1773" s="133">
        <f>IF(N1773="základní",J1773,0)</f>
        <v>654</v>
      </c>
      <c r="BF1773" s="133">
        <f>IF(N1773="snížená",J1773,0)</f>
        <v>0</v>
      </c>
      <c r="BG1773" s="133">
        <f>IF(N1773="zákl. přenesená",J1773,0)</f>
        <v>0</v>
      </c>
      <c r="BH1773" s="133">
        <f>IF(N1773="sníž. přenesená",J1773,0)</f>
        <v>0</v>
      </c>
      <c r="BI1773" s="133">
        <f>IF(N1773="nulová",J1773,0)</f>
        <v>0</v>
      </c>
      <c r="BJ1773" s="15" t="s">
        <v>72</v>
      </c>
      <c r="BK1773" s="133">
        <f>ROUND(I1773*H1773,2)</f>
        <v>654</v>
      </c>
      <c r="BL1773" s="15" t="s">
        <v>219</v>
      </c>
      <c r="BM1773" s="132" t="s">
        <v>3451</v>
      </c>
    </row>
    <row r="1774" spans="2:65" s="1" customFormat="1" ht="19.5">
      <c r="B1774" s="27"/>
      <c r="D1774" s="134" t="s">
        <v>133</v>
      </c>
      <c r="F1774" s="135" t="s">
        <v>3452</v>
      </c>
      <c r="L1774" s="27"/>
      <c r="M1774" s="136"/>
      <c r="T1774" s="47"/>
      <c r="AT1774" s="15" t="s">
        <v>133</v>
      </c>
      <c r="AU1774" s="15" t="s">
        <v>74</v>
      </c>
    </row>
    <row r="1775" spans="2:65" s="1" customFormat="1">
      <c r="B1775" s="27"/>
      <c r="D1775" s="137" t="s">
        <v>135</v>
      </c>
      <c r="F1775" s="138" t="s">
        <v>3453</v>
      </c>
      <c r="L1775" s="27"/>
      <c r="M1775" s="136"/>
      <c r="T1775" s="47"/>
      <c r="AT1775" s="15" t="s">
        <v>135</v>
      </c>
      <c r="AU1775" s="15" t="s">
        <v>74</v>
      </c>
    </row>
    <row r="1776" spans="2:65" s="1" customFormat="1" ht="33" customHeight="1">
      <c r="B1776" s="121"/>
      <c r="C1776" s="122" t="s">
        <v>3454</v>
      </c>
      <c r="D1776" s="122" t="s">
        <v>126</v>
      </c>
      <c r="E1776" s="123" t="s">
        <v>3455</v>
      </c>
      <c r="F1776" s="124" t="s">
        <v>3397</v>
      </c>
      <c r="G1776" s="125" t="s">
        <v>129</v>
      </c>
      <c r="H1776" s="126">
        <v>30</v>
      </c>
      <c r="I1776" s="127">
        <v>711</v>
      </c>
      <c r="J1776" s="127">
        <f>ROUND(I1776*H1776,2)</f>
        <v>21330</v>
      </c>
      <c r="K1776" s="124" t="s">
        <v>130</v>
      </c>
      <c r="L1776" s="27"/>
      <c r="M1776" s="128" t="s">
        <v>3</v>
      </c>
      <c r="N1776" s="129" t="s">
        <v>36</v>
      </c>
      <c r="O1776" s="130">
        <v>0.71</v>
      </c>
      <c r="P1776" s="130">
        <f>O1776*H1776</f>
        <v>21.299999999999997</v>
      </c>
      <c r="Q1776" s="130">
        <v>7.5500000000000003E-3</v>
      </c>
      <c r="R1776" s="130">
        <f>Q1776*H1776</f>
        <v>0.22650000000000001</v>
      </c>
      <c r="S1776" s="130">
        <v>0</v>
      </c>
      <c r="T1776" s="131">
        <f>S1776*H1776</f>
        <v>0</v>
      </c>
      <c r="AR1776" s="132" t="s">
        <v>219</v>
      </c>
      <c r="AT1776" s="132" t="s">
        <v>126</v>
      </c>
      <c r="AU1776" s="132" t="s">
        <v>74</v>
      </c>
      <c r="AY1776" s="15" t="s">
        <v>124</v>
      </c>
      <c r="BE1776" s="133">
        <f>IF(N1776="základní",J1776,0)</f>
        <v>21330</v>
      </c>
      <c r="BF1776" s="133">
        <f>IF(N1776="snížená",J1776,0)</f>
        <v>0</v>
      </c>
      <c r="BG1776" s="133">
        <f>IF(N1776="zákl. přenesená",J1776,0)</f>
        <v>0</v>
      </c>
      <c r="BH1776" s="133">
        <f>IF(N1776="sníž. přenesená",J1776,0)</f>
        <v>0</v>
      </c>
      <c r="BI1776" s="133">
        <f>IF(N1776="nulová",J1776,0)</f>
        <v>0</v>
      </c>
      <c r="BJ1776" s="15" t="s">
        <v>72</v>
      </c>
      <c r="BK1776" s="133">
        <f>ROUND(I1776*H1776,2)</f>
        <v>21330</v>
      </c>
      <c r="BL1776" s="15" t="s">
        <v>219</v>
      </c>
      <c r="BM1776" s="132" t="s">
        <v>3456</v>
      </c>
    </row>
    <row r="1777" spans="2:65" s="1" customFormat="1" ht="19.5">
      <c r="B1777" s="27"/>
      <c r="D1777" s="134" t="s">
        <v>133</v>
      </c>
      <c r="F1777" s="135" t="s">
        <v>3399</v>
      </c>
      <c r="L1777" s="27"/>
      <c r="M1777" s="136"/>
      <c r="T1777" s="47"/>
      <c r="AT1777" s="15" t="s">
        <v>133</v>
      </c>
      <c r="AU1777" s="15" t="s">
        <v>74</v>
      </c>
    </row>
    <row r="1778" spans="2:65" s="1" customFormat="1">
      <c r="B1778" s="27"/>
      <c r="D1778" s="137" t="s">
        <v>135</v>
      </c>
      <c r="F1778" s="138" t="s">
        <v>3457</v>
      </c>
      <c r="L1778" s="27"/>
      <c r="M1778" s="136"/>
      <c r="T1778" s="47"/>
      <c r="AT1778" s="15" t="s">
        <v>135</v>
      </c>
      <c r="AU1778" s="15" t="s">
        <v>74</v>
      </c>
    </row>
    <row r="1779" spans="2:65" s="1" customFormat="1" ht="33" customHeight="1">
      <c r="B1779" s="121"/>
      <c r="C1779" s="122" t="s">
        <v>3458</v>
      </c>
      <c r="D1779" s="122" t="s">
        <v>126</v>
      </c>
      <c r="E1779" s="123" t="s">
        <v>3459</v>
      </c>
      <c r="F1779" s="124" t="s">
        <v>3460</v>
      </c>
      <c r="G1779" s="125" t="s">
        <v>129</v>
      </c>
      <c r="H1779" s="126">
        <v>20</v>
      </c>
      <c r="I1779" s="127">
        <v>751</v>
      </c>
      <c r="J1779" s="127">
        <f>ROUND(I1779*H1779,2)</f>
        <v>15020</v>
      </c>
      <c r="K1779" s="124" t="s">
        <v>130</v>
      </c>
      <c r="L1779" s="27"/>
      <c r="M1779" s="128" t="s">
        <v>3</v>
      </c>
      <c r="N1779" s="129" t="s">
        <v>36</v>
      </c>
      <c r="O1779" s="130">
        <v>0.83</v>
      </c>
      <c r="P1779" s="130">
        <f>O1779*H1779</f>
        <v>16.599999999999998</v>
      </c>
      <c r="Q1779" s="130">
        <v>6.0000000000000001E-3</v>
      </c>
      <c r="R1779" s="130">
        <f>Q1779*H1779</f>
        <v>0.12</v>
      </c>
      <c r="S1779" s="130">
        <v>0</v>
      </c>
      <c r="T1779" s="131">
        <f>S1779*H1779</f>
        <v>0</v>
      </c>
      <c r="AR1779" s="132" t="s">
        <v>219</v>
      </c>
      <c r="AT1779" s="132" t="s">
        <v>126</v>
      </c>
      <c r="AU1779" s="132" t="s">
        <v>74</v>
      </c>
      <c r="AY1779" s="15" t="s">
        <v>124</v>
      </c>
      <c r="BE1779" s="133">
        <f>IF(N1779="základní",J1779,0)</f>
        <v>15020</v>
      </c>
      <c r="BF1779" s="133">
        <f>IF(N1779="snížená",J1779,0)</f>
        <v>0</v>
      </c>
      <c r="BG1779" s="133">
        <f>IF(N1779="zákl. přenesená",J1779,0)</f>
        <v>0</v>
      </c>
      <c r="BH1779" s="133">
        <f>IF(N1779="sníž. přenesená",J1779,0)</f>
        <v>0</v>
      </c>
      <c r="BI1779" s="133">
        <f>IF(N1779="nulová",J1779,0)</f>
        <v>0</v>
      </c>
      <c r="BJ1779" s="15" t="s">
        <v>72</v>
      </c>
      <c r="BK1779" s="133">
        <f>ROUND(I1779*H1779,2)</f>
        <v>15020</v>
      </c>
      <c r="BL1779" s="15" t="s">
        <v>219</v>
      </c>
      <c r="BM1779" s="132" t="s">
        <v>3461</v>
      </c>
    </row>
    <row r="1780" spans="2:65" s="1" customFormat="1" ht="19.5">
      <c r="B1780" s="27"/>
      <c r="D1780" s="134" t="s">
        <v>133</v>
      </c>
      <c r="F1780" s="135" t="s">
        <v>3462</v>
      </c>
      <c r="L1780" s="27"/>
      <c r="M1780" s="136"/>
      <c r="T1780" s="47"/>
      <c r="AT1780" s="15" t="s">
        <v>133</v>
      </c>
      <c r="AU1780" s="15" t="s">
        <v>74</v>
      </c>
    </row>
    <row r="1781" spans="2:65" s="1" customFormat="1">
      <c r="B1781" s="27"/>
      <c r="D1781" s="137" t="s">
        <v>135</v>
      </c>
      <c r="F1781" s="138" t="s">
        <v>3463</v>
      </c>
      <c r="L1781" s="27"/>
      <c r="M1781" s="136"/>
      <c r="T1781" s="47"/>
      <c r="AT1781" s="15" t="s">
        <v>135</v>
      </c>
      <c r="AU1781" s="15" t="s">
        <v>74</v>
      </c>
    </row>
    <row r="1782" spans="2:65" s="1" customFormat="1" ht="24.2" customHeight="1">
      <c r="B1782" s="121"/>
      <c r="C1782" s="122" t="s">
        <v>3464</v>
      </c>
      <c r="D1782" s="122" t="s">
        <v>126</v>
      </c>
      <c r="E1782" s="123" t="s">
        <v>3465</v>
      </c>
      <c r="F1782" s="124" t="s">
        <v>3466</v>
      </c>
      <c r="G1782" s="125" t="s">
        <v>346</v>
      </c>
      <c r="H1782" s="126">
        <v>0.69499999999999995</v>
      </c>
      <c r="I1782" s="127">
        <v>765</v>
      </c>
      <c r="J1782" s="127">
        <f>ROUND(I1782*H1782,2)</f>
        <v>531.67999999999995</v>
      </c>
      <c r="K1782" s="124" t="s">
        <v>130</v>
      </c>
      <c r="L1782" s="27"/>
      <c r="M1782" s="128" t="s">
        <v>3</v>
      </c>
      <c r="N1782" s="129" t="s">
        <v>36</v>
      </c>
      <c r="O1782" s="130">
        <v>0.84</v>
      </c>
      <c r="P1782" s="130">
        <f>O1782*H1782</f>
        <v>0.58379999999999999</v>
      </c>
      <c r="Q1782" s="130">
        <v>0</v>
      </c>
      <c r="R1782" s="130">
        <f>Q1782*H1782</f>
        <v>0</v>
      </c>
      <c r="S1782" s="130">
        <v>0</v>
      </c>
      <c r="T1782" s="131">
        <f>S1782*H1782</f>
        <v>0</v>
      </c>
      <c r="AR1782" s="132" t="s">
        <v>219</v>
      </c>
      <c r="AT1782" s="132" t="s">
        <v>126</v>
      </c>
      <c r="AU1782" s="132" t="s">
        <v>74</v>
      </c>
      <c r="AY1782" s="15" t="s">
        <v>124</v>
      </c>
      <c r="BE1782" s="133">
        <f>IF(N1782="základní",J1782,0)</f>
        <v>531.67999999999995</v>
      </c>
      <c r="BF1782" s="133">
        <f>IF(N1782="snížená",J1782,0)</f>
        <v>0</v>
      </c>
      <c r="BG1782" s="133">
        <f>IF(N1782="zákl. přenesená",J1782,0)</f>
        <v>0</v>
      </c>
      <c r="BH1782" s="133">
        <f>IF(N1782="sníž. přenesená",J1782,0)</f>
        <v>0</v>
      </c>
      <c r="BI1782" s="133">
        <f>IF(N1782="nulová",J1782,0)</f>
        <v>0</v>
      </c>
      <c r="BJ1782" s="15" t="s">
        <v>72</v>
      </c>
      <c r="BK1782" s="133">
        <f>ROUND(I1782*H1782,2)</f>
        <v>531.67999999999995</v>
      </c>
      <c r="BL1782" s="15" t="s">
        <v>219</v>
      </c>
      <c r="BM1782" s="132" t="s">
        <v>3467</v>
      </c>
    </row>
    <row r="1783" spans="2:65" s="1" customFormat="1" ht="29.25">
      <c r="B1783" s="27"/>
      <c r="D1783" s="134" t="s">
        <v>133</v>
      </c>
      <c r="F1783" s="135" t="s">
        <v>3468</v>
      </c>
      <c r="L1783" s="27"/>
      <c r="M1783" s="136"/>
      <c r="T1783" s="47"/>
      <c r="AT1783" s="15" t="s">
        <v>133</v>
      </c>
      <c r="AU1783" s="15" t="s">
        <v>74</v>
      </c>
    </row>
    <row r="1784" spans="2:65" s="1" customFormat="1">
      <c r="B1784" s="27"/>
      <c r="D1784" s="137" t="s">
        <v>135</v>
      </c>
      <c r="F1784" s="138" t="s">
        <v>3469</v>
      </c>
      <c r="L1784" s="27"/>
      <c r="M1784" s="136"/>
      <c r="T1784" s="47"/>
      <c r="AT1784" s="15" t="s">
        <v>135</v>
      </c>
      <c r="AU1784" s="15" t="s">
        <v>74</v>
      </c>
    </row>
    <row r="1785" spans="2:65" s="1" customFormat="1" ht="24.2" customHeight="1">
      <c r="B1785" s="121"/>
      <c r="C1785" s="122" t="s">
        <v>3470</v>
      </c>
      <c r="D1785" s="122" t="s">
        <v>126</v>
      </c>
      <c r="E1785" s="123" t="s">
        <v>3471</v>
      </c>
      <c r="F1785" s="124" t="s">
        <v>3472</v>
      </c>
      <c r="G1785" s="125" t="s">
        <v>346</v>
      </c>
      <c r="H1785" s="126">
        <v>0.749</v>
      </c>
      <c r="I1785" s="127">
        <v>1360</v>
      </c>
      <c r="J1785" s="127">
        <f>ROUND(I1785*H1785,2)</f>
        <v>1018.64</v>
      </c>
      <c r="K1785" s="124" t="s">
        <v>130</v>
      </c>
      <c r="L1785" s="27"/>
      <c r="M1785" s="128" t="s">
        <v>3</v>
      </c>
      <c r="N1785" s="129" t="s">
        <v>36</v>
      </c>
      <c r="O1785" s="130">
        <v>2.9670000000000001</v>
      </c>
      <c r="P1785" s="130">
        <f>O1785*H1785</f>
        <v>2.222283</v>
      </c>
      <c r="Q1785" s="130">
        <v>0</v>
      </c>
      <c r="R1785" s="130">
        <f>Q1785*H1785</f>
        <v>0</v>
      </c>
      <c r="S1785" s="130">
        <v>0</v>
      </c>
      <c r="T1785" s="131">
        <f>S1785*H1785</f>
        <v>0</v>
      </c>
      <c r="AR1785" s="132" t="s">
        <v>219</v>
      </c>
      <c r="AT1785" s="132" t="s">
        <v>126</v>
      </c>
      <c r="AU1785" s="132" t="s">
        <v>74</v>
      </c>
      <c r="AY1785" s="15" t="s">
        <v>124</v>
      </c>
      <c r="BE1785" s="133">
        <f>IF(N1785="základní",J1785,0)</f>
        <v>1018.64</v>
      </c>
      <c r="BF1785" s="133">
        <f>IF(N1785="snížená",J1785,0)</f>
        <v>0</v>
      </c>
      <c r="BG1785" s="133">
        <f>IF(N1785="zákl. přenesená",J1785,0)</f>
        <v>0</v>
      </c>
      <c r="BH1785" s="133">
        <f>IF(N1785="sníž. přenesená",J1785,0)</f>
        <v>0</v>
      </c>
      <c r="BI1785" s="133">
        <f>IF(N1785="nulová",J1785,0)</f>
        <v>0</v>
      </c>
      <c r="BJ1785" s="15" t="s">
        <v>72</v>
      </c>
      <c r="BK1785" s="133">
        <f>ROUND(I1785*H1785,2)</f>
        <v>1018.64</v>
      </c>
      <c r="BL1785" s="15" t="s">
        <v>219</v>
      </c>
      <c r="BM1785" s="132" t="s">
        <v>3473</v>
      </c>
    </row>
    <row r="1786" spans="2:65" s="1" customFormat="1" ht="29.25">
      <c r="B1786" s="27"/>
      <c r="D1786" s="134" t="s">
        <v>133</v>
      </c>
      <c r="F1786" s="135" t="s">
        <v>3474</v>
      </c>
      <c r="L1786" s="27"/>
      <c r="M1786" s="136"/>
      <c r="T1786" s="47"/>
      <c r="AT1786" s="15" t="s">
        <v>133</v>
      </c>
      <c r="AU1786" s="15" t="s">
        <v>74</v>
      </c>
    </row>
    <row r="1787" spans="2:65" s="1" customFormat="1">
      <c r="B1787" s="27"/>
      <c r="D1787" s="137" t="s">
        <v>135</v>
      </c>
      <c r="F1787" s="138" t="s">
        <v>3475</v>
      </c>
      <c r="L1787" s="27"/>
      <c r="M1787" s="136"/>
      <c r="T1787" s="47"/>
      <c r="AT1787" s="15" t="s">
        <v>135</v>
      </c>
      <c r="AU1787" s="15" t="s">
        <v>74</v>
      </c>
    </row>
    <row r="1788" spans="2:65" s="11" customFormat="1" ht="22.9" customHeight="1">
      <c r="B1788" s="110"/>
      <c r="D1788" s="111" t="s">
        <v>64</v>
      </c>
      <c r="E1788" s="119" t="s">
        <v>3476</v>
      </c>
      <c r="F1788" s="119" t="s">
        <v>3477</v>
      </c>
      <c r="J1788" s="120">
        <f>BK1788</f>
        <v>213034</v>
      </c>
      <c r="L1788" s="110"/>
      <c r="M1788" s="114"/>
      <c r="P1788" s="115">
        <f>SUM(P1789:P1821)</f>
        <v>233.22</v>
      </c>
      <c r="R1788" s="115">
        <f>SUM(R1789:R1821)</f>
        <v>3.7829000000000006</v>
      </c>
      <c r="T1788" s="116">
        <f>SUM(T1789:T1821)</f>
        <v>0</v>
      </c>
      <c r="AR1788" s="111" t="s">
        <v>74</v>
      </c>
      <c r="AT1788" s="117" t="s">
        <v>64</v>
      </c>
      <c r="AU1788" s="117" t="s">
        <v>72</v>
      </c>
      <c r="AY1788" s="111" t="s">
        <v>124</v>
      </c>
      <c r="BK1788" s="118">
        <f>SUM(BK1789:BK1821)</f>
        <v>213034</v>
      </c>
    </row>
    <row r="1789" spans="2:65" s="1" customFormat="1" ht="24.2" customHeight="1">
      <c r="B1789" s="121"/>
      <c r="C1789" s="122" t="s">
        <v>3478</v>
      </c>
      <c r="D1789" s="122" t="s">
        <v>126</v>
      </c>
      <c r="E1789" s="123" t="s">
        <v>3479</v>
      </c>
      <c r="F1789" s="124" t="s">
        <v>3480</v>
      </c>
      <c r="G1789" s="125" t="s">
        <v>129</v>
      </c>
      <c r="H1789" s="126">
        <v>30</v>
      </c>
      <c r="I1789" s="127">
        <v>520</v>
      </c>
      <c r="J1789" s="127">
        <f>ROUND(I1789*H1789,2)</f>
        <v>15600</v>
      </c>
      <c r="K1789" s="124" t="s">
        <v>130</v>
      </c>
      <c r="L1789" s="27"/>
      <c r="M1789" s="128" t="s">
        <v>3</v>
      </c>
      <c r="N1789" s="129" t="s">
        <v>36</v>
      </c>
      <c r="O1789" s="130">
        <v>0.60899999999999999</v>
      </c>
      <c r="P1789" s="130">
        <f>O1789*H1789</f>
        <v>18.27</v>
      </c>
      <c r="Q1789" s="130">
        <v>2.1000000000000001E-4</v>
      </c>
      <c r="R1789" s="130">
        <f>Q1789*H1789</f>
        <v>6.3E-3</v>
      </c>
      <c r="S1789" s="130">
        <v>0</v>
      </c>
      <c r="T1789" s="131">
        <f>S1789*H1789</f>
        <v>0</v>
      </c>
      <c r="AR1789" s="132" t="s">
        <v>219</v>
      </c>
      <c r="AT1789" s="132" t="s">
        <v>126</v>
      </c>
      <c r="AU1789" s="132" t="s">
        <v>74</v>
      </c>
      <c r="AY1789" s="15" t="s">
        <v>124</v>
      </c>
      <c r="BE1789" s="133">
        <f>IF(N1789="základní",J1789,0)</f>
        <v>15600</v>
      </c>
      <c r="BF1789" s="133">
        <f>IF(N1789="snížená",J1789,0)</f>
        <v>0</v>
      </c>
      <c r="BG1789" s="133">
        <f>IF(N1789="zákl. přenesená",J1789,0)</f>
        <v>0</v>
      </c>
      <c r="BH1789" s="133">
        <f>IF(N1789="sníž. přenesená",J1789,0)</f>
        <v>0</v>
      </c>
      <c r="BI1789" s="133">
        <f>IF(N1789="nulová",J1789,0)</f>
        <v>0</v>
      </c>
      <c r="BJ1789" s="15" t="s">
        <v>72</v>
      </c>
      <c r="BK1789" s="133">
        <f>ROUND(I1789*H1789,2)</f>
        <v>15600</v>
      </c>
      <c r="BL1789" s="15" t="s">
        <v>219</v>
      </c>
      <c r="BM1789" s="132" t="s">
        <v>3481</v>
      </c>
    </row>
    <row r="1790" spans="2:65" s="1" customFormat="1">
      <c r="B1790" s="27"/>
      <c r="D1790" s="134" t="s">
        <v>133</v>
      </c>
      <c r="F1790" s="135" t="s">
        <v>3480</v>
      </c>
      <c r="L1790" s="27"/>
      <c r="M1790" s="136"/>
      <c r="T1790" s="47"/>
      <c r="AT1790" s="15" t="s">
        <v>133</v>
      </c>
      <c r="AU1790" s="15" t="s">
        <v>74</v>
      </c>
    </row>
    <row r="1791" spans="2:65" s="1" customFormat="1">
      <c r="B1791" s="27"/>
      <c r="D1791" s="137" t="s">
        <v>135</v>
      </c>
      <c r="F1791" s="138" t="s">
        <v>3482</v>
      </c>
      <c r="L1791" s="27"/>
      <c r="M1791" s="136"/>
      <c r="T1791" s="47"/>
      <c r="AT1791" s="15" t="s">
        <v>135</v>
      </c>
      <c r="AU1791" s="15" t="s">
        <v>74</v>
      </c>
    </row>
    <row r="1792" spans="2:65" s="1" customFormat="1" ht="24.2" customHeight="1">
      <c r="B1792" s="121"/>
      <c r="C1792" s="122" t="s">
        <v>3483</v>
      </c>
      <c r="D1792" s="122" t="s">
        <v>126</v>
      </c>
      <c r="E1792" s="123" t="s">
        <v>3484</v>
      </c>
      <c r="F1792" s="124" t="s">
        <v>3485</v>
      </c>
      <c r="G1792" s="125" t="s">
        <v>252</v>
      </c>
      <c r="H1792" s="126">
        <v>50</v>
      </c>
      <c r="I1792" s="127">
        <v>307</v>
      </c>
      <c r="J1792" s="127">
        <f>ROUND(I1792*H1792,2)</f>
        <v>15350</v>
      </c>
      <c r="K1792" s="124" t="s">
        <v>130</v>
      </c>
      <c r="L1792" s="27"/>
      <c r="M1792" s="128" t="s">
        <v>3</v>
      </c>
      <c r="N1792" s="129" t="s">
        <v>36</v>
      </c>
      <c r="O1792" s="130">
        <v>0.30399999999999999</v>
      </c>
      <c r="P1792" s="130">
        <f>O1792*H1792</f>
        <v>15.2</v>
      </c>
      <c r="Q1792" s="130">
        <v>2.1000000000000001E-4</v>
      </c>
      <c r="R1792" s="130">
        <f>Q1792*H1792</f>
        <v>1.0500000000000001E-2</v>
      </c>
      <c r="S1792" s="130">
        <v>0</v>
      </c>
      <c r="T1792" s="131">
        <f>S1792*H1792</f>
        <v>0</v>
      </c>
      <c r="AR1792" s="132" t="s">
        <v>219</v>
      </c>
      <c r="AT1792" s="132" t="s">
        <v>126</v>
      </c>
      <c r="AU1792" s="132" t="s">
        <v>74</v>
      </c>
      <c r="AY1792" s="15" t="s">
        <v>124</v>
      </c>
      <c r="BE1792" s="133">
        <f>IF(N1792="základní",J1792,0)</f>
        <v>15350</v>
      </c>
      <c r="BF1792" s="133">
        <f>IF(N1792="snížená",J1792,0)</f>
        <v>0</v>
      </c>
      <c r="BG1792" s="133">
        <f>IF(N1792="zákl. přenesená",J1792,0)</f>
        <v>0</v>
      </c>
      <c r="BH1792" s="133">
        <f>IF(N1792="sníž. přenesená",J1792,0)</f>
        <v>0</v>
      </c>
      <c r="BI1792" s="133">
        <f>IF(N1792="nulová",J1792,0)</f>
        <v>0</v>
      </c>
      <c r="BJ1792" s="15" t="s">
        <v>72</v>
      </c>
      <c r="BK1792" s="133">
        <f>ROUND(I1792*H1792,2)</f>
        <v>15350</v>
      </c>
      <c r="BL1792" s="15" t="s">
        <v>219</v>
      </c>
      <c r="BM1792" s="132" t="s">
        <v>3486</v>
      </c>
    </row>
    <row r="1793" spans="2:65" s="1" customFormat="1" ht="19.5">
      <c r="B1793" s="27"/>
      <c r="D1793" s="134" t="s">
        <v>133</v>
      </c>
      <c r="F1793" s="135" t="s">
        <v>3487</v>
      </c>
      <c r="L1793" s="27"/>
      <c r="M1793" s="136"/>
      <c r="T1793" s="47"/>
      <c r="AT1793" s="15" t="s">
        <v>133</v>
      </c>
      <c r="AU1793" s="15" t="s">
        <v>74</v>
      </c>
    </row>
    <row r="1794" spans="2:65" s="1" customFormat="1">
      <c r="B1794" s="27"/>
      <c r="D1794" s="137" t="s">
        <v>135</v>
      </c>
      <c r="F1794" s="138" t="s">
        <v>3488</v>
      </c>
      <c r="L1794" s="27"/>
      <c r="M1794" s="136"/>
      <c r="T1794" s="47"/>
      <c r="AT1794" s="15" t="s">
        <v>135</v>
      </c>
      <c r="AU1794" s="15" t="s">
        <v>74</v>
      </c>
    </row>
    <row r="1795" spans="2:65" s="1" customFormat="1" ht="24.2" customHeight="1">
      <c r="B1795" s="121"/>
      <c r="C1795" s="122" t="s">
        <v>3489</v>
      </c>
      <c r="D1795" s="122" t="s">
        <v>126</v>
      </c>
      <c r="E1795" s="123" t="s">
        <v>3490</v>
      </c>
      <c r="F1795" s="124" t="s">
        <v>3491</v>
      </c>
      <c r="G1795" s="125" t="s">
        <v>129</v>
      </c>
      <c r="H1795" s="126">
        <v>20</v>
      </c>
      <c r="I1795" s="127">
        <v>193</v>
      </c>
      <c r="J1795" s="127">
        <f>ROUND(I1795*H1795,2)</f>
        <v>3860</v>
      </c>
      <c r="K1795" s="124" t="s">
        <v>130</v>
      </c>
      <c r="L1795" s="27"/>
      <c r="M1795" s="128" t="s">
        <v>3</v>
      </c>
      <c r="N1795" s="129" t="s">
        <v>36</v>
      </c>
      <c r="O1795" s="130">
        <v>0.29099999999999998</v>
      </c>
      <c r="P1795" s="130">
        <f>O1795*H1795</f>
        <v>5.8199999999999994</v>
      </c>
      <c r="Q1795" s="130">
        <v>4.4000000000000002E-4</v>
      </c>
      <c r="R1795" s="130">
        <f>Q1795*H1795</f>
        <v>8.8000000000000005E-3</v>
      </c>
      <c r="S1795" s="130">
        <v>0</v>
      </c>
      <c r="T1795" s="131">
        <f>S1795*H1795</f>
        <v>0</v>
      </c>
      <c r="AR1795" s="132" t="s">
        <v>219</v>
      </c>
      <c r="AT1795" s="132" t="s">
        <v>126</v>
      </c>
      <c r="AU1795" s="132" t="s">
        <v>74</v>
      </c>
      <c r="AY1795" s="15" t="s">
        <v>124</v>
      </c>
      <c r="BE1795" s="133">
        <f>IF(N1795="základní",J1795,0)</f>
        <v>3860</v>
      </c>
      <c r="BF1795" s="133">
        <f>IF(N1795="snížená",J1795,0)</f>
        <v>0</v>
      </c>
      <c r="BG1795" s="133">
        <f>IF(N1795="zákl. přenesená",J1795,0)</f>
        <v>0</v>
      </c>
      <c r="BH1795" s="133">
        <f>IF(N1795="sníž. přenesená",J1795,0)</f>
        <v>0</v>
      </c>
      <c r="BI1795" s="133">
        <f>IF(N1795="nulová",J1795,0)</f>
        <v>0</v>
      </c>
      <c r="BJ1795" s="15" t="s">
        <v>72</v>
      </c>
      <c r="BK1795" s="133">
        <f>ROUND(I1795*H1795,2)</f>
        <v>3860</v>
      </c>
      <c r="BL1795" s="15" t="s">
        <v>219</v>
      </c>
      <c r="BM1795" s="132" t="s">
        <v>3492</v>
      </c>
    </row>
    <row r="1796" spans="2:65" s="1" customFormat="1" ht="29.25">
      <c r="B1796" s="27"/>
      <c r="D1796" s="134" t="s">
        <v>133</v>
      </c>
      <c r="F1796" s="135" t="s">
        <v>3493</v>
      </c>
      <c r="L1796" s="27"/>
      <c r="M1796" s="136"/>
      <c r="T1796" s="47"/>
      <c r="AT1796" s="15" t="s">
        <v>133</v>
      </c>
      <c r="AU1796" s="15" t="s">
        <v>74</v>
      </c>
    </row>
    <row r="1797" spans="2:65" s="1" customFormat="1">
      <c r="B1797" s="27"/>
      <c r="D1797" s="137" t="s">
        <v>135</v>
      </c>
      <c r="F1797" s="138" t="s">
        <v>3494</v>
      </c>
      <c r="L1797" s="27"/>
      <c r="M1797" s="136"/>
      <c r="T1797" s="47"/>
      <c r="AT1797" s="15" t="s">
        <v>135</v>
      </c>
      <c r="AU1797" s="15" t="s">
        <v>74</v>
      </c>
    </row>
    <row r="1798" spans="2:65" s="1" customFormat="1" ht="24.2" customHeight="1">
      <c r="B1798" s="121"/>
      <c r="C1798" s="122" t="s">
        <v>3495</v>
      </c>
      <c r="D1798" s="122" t="s">
        <v>126</v>
      </c>
      <c r="E1798" s="123" t="s">
        <v>3496</v>
      </c>
      <c r="F1798" s="124" t="s">
        <v>3497</v>
      </c>
      <c r="G1798" s="125" t="s">
        <v>129</v>
      </c>
      <c r="H1798" s="126">
        <v>10</v>
      </c>
      <c r="I1798" s="127">
        <v>77.400000000000006</v>
      </c>
      <c r="J1798" s="127">
        <f>ROUND(I1798*H1798,2)</f>
        <v>774</v>
      </c>
      <c r="K1798" s="124" t="s">
        <v>130</v>
      </c>
      <c r="L1798" s="27"/>
      <c r="M1798" s="128" t="s">
        <v>3</v>
      </c>
      <c r="N1798" s="129" t="s">
        <v>36</v>
      </c>
      <c r="O1798" s="130">
        <v>0.11700000000000001</v>
      </c>
      <c r="P1798" s="130">
        <f>O1798*H1798</f>
        <v>1.1700000000000002</v>
      </c>
      <c r="Q1798" s="130">
        <v>6.9999999999999994E-5</v>
      </c>
      <c r="R1798" s="130">
        <f>Q1798*H1798</f>
        <v>6.9999999999999988E-4</v>
      </c>
      <c r="S1798" s="130">
        <v>0</v>
      </c>
      <c r="T1798" s="131">
        <f>S1798*H1798</f>
        <v>0</v>
      </c>
      <c r="AR1798" s="132" t="s">
        <v>219</v>
      </c>
      <c r="AT1798" s="132" t="s">
        <v>126</v>
      </c>
      <c r="AU1798" s="132" t="s">
        <v>74</v>
      </c>
      <c r="AY1798" s="15" t="s">
        <v>124</v>
      </c>
      <c r="BE1798" s="133">
        <f>IF(N1798="základní",J1798,0)</f>
        <v>774</v>
      </c>
      <c r="BF1798" s="133">
        <f>IF(N1798="snížená",J1798,0)</f>
        <v>0</v>
      </c>
      <c r="BG1798" s="133">
        <f>IF(N1798="zákl. přenesená",J1798,0)</f>
        <v>0</v>
      </c>
      <c r="BH1798" s="133">
        <f>IF(N1798="sníž. přenesená",J1798,0)</f>
        <v>0</v>
      </c>
      <c r="BI1798" s="133">
        <f>IF(N1798="nulová",J1798,0)</f>
        <v>0</v>
      </c>
      <c r="BJ1798" s="15" t="s">
        <v>72</v>
      </c>
      <c r="BK1798" s="133">
        <f>ROUND(I1798*H1798,2)</f>
        <v>774</v>
      </c>
      <c r="BL1798" s="15" t="s">
        <v>219</v>
      </c>
      <c r="BM1798" s="132" t="s">
        <v>3498</v>
      </c>
    </row>
    <row r="1799" spans="2:65" s="1" customFormat="1" ht="19.5">
      <c r="B1799" s="27"/>
      <c r="D1799" s="134" t="s">
        <v>133</v>
      </c>
      <c r="F1799" s="135" t="s">
        <v>3499</v>
      </c>
      <c r="L1799" s="27"/>
      <c r="M1799" s="136"/>
      <c r="T1799" s="47"/>
      <c r="AT1799" s="15" t="s">
        <v>133</v>
      </c>
      <c r="AU1799" s="15" t="s">
        <v>74</v>
      </c>
    </row>
    <row r="1800" spans="2:65" s="1" customFormat="1">
      <c r="B1800" s="27"/>
      <c r="D1800" s="137" t="s">
        <v>135</v>
      </c>
      <c r="F1800" s="138" t="s">
        <v>3500</v>
      </c>
      <c r="L1800" s="27"/>
      <c r="M1800" s="136"/>
      <c r="T1800" s="47"/>
      <c r="AT1800" s="15" t="s">
        <v>135</v>
      </c>
      <c r="AU1800" s="15" t="s">
        <v>74</v>
      </c>
    </row>
    <row r="1801" spans="2:65" s="1" customFormat="1" ht="33" customHeight="1">
      <c r="B1801" s="121"/>
      <c r="C1801" s="122" t="s">
        <v>3501</v>
      </c>
      <c r="D1801" s="122" t="s">
        <v>126</v>
      </c>
      <c r="E1801" s="123" t="s">
        <v>3502</v>
      </c>
      <c r="F1801" s="124" t="s">
        <v>3503</v>
      </c>
      <c r="G1801" s="125" t="s">
        <v>129</v>
      </c>
      <c r="H1801" s="126">
        <v>50</v>
      </c>
      <c r="I1801" s="127">
        <v>217</v>
      </c>
      <c r="J1801" s="127">
        <f>ROUND(I1801*H1801,2)</f>
        <v>10850</v>
      </c>
      <c r="K1801" s="124" t="s">
        <v>130</v>
      </c>
      <c r="L1801" s="27"/>
      <c r="M1801" s="128" t="s">
        <v>3</v>
      </c>
      <c r="N1801" s="129" t="s">
        <v>36</v>
      </c>
      <c r="O1801" s="130">
        <v>0.23</v>
      </c>
      <c r="P1801" s="130">
        <f>O1801*H1801</f>
        <v>11.5</v>
      </c>
      <c r="Q1801" s="130">
        <v>2.1160000000000002E-2</v>
      </c>
      <c r="R1801" s="130">
        <f>Q1801*H1801</f>
        <v>1.0580000000000001</v>
      </c>
      <c r="S1801" s="130">
        <v>0</v>
      </c>
      <c r="T1801" s="131">
        <f>S1801*H1801</f>
        <v>0</v>
      </c>
      <c r="AR1801" s="132" t="s">
        <v>219</v>
      </c>
      <c r="AT1801" s="132" t="s">
        <v>126</v>
      </c>
      <c r="AU1801" s="132" t="s">
        <v>74</v>
      </c>
      <c r="AY1801" s="15" t="s">
        <v>124</v>
      </c>
      <c r="BE1801" s="133">
        <f>IF(N1801="základní",J1801,0)</f>
        <v>10850</v>
      </c>
      <c r="BF1801" s="133">
        <f>IF(N1801="snížená",J1801,0)</f>
        <v>0</v>
      </c>
      <c r="BG1801" s="133">
        <f>IF(N1801="zákl. přenesená",J1801,0)</f>
        <v>0</v>
      </c>
      <c r="BH1801" s="133">
        <f>IF(N1801="sníž. přenesená",J1801,0)</f>
        <v>0</v>
      </c>
      <c r="BI1801" s="133">
        <f>IF(N1801="nulová",J1801,0)</f>
        <v>0</v>
      </c>
      <c r="BJ1801" s="15" t="s">
        <v>72</v>
      </c>
      <c r="BK1801" s="133">
        <f>ROUND(I1801*H1801,2)</f>
        <v>10850</v>
      </c>
      <c r="BL1801" s="15" t="s">
        <v>219</v>
      </c>
      <c r="BM1801" s="132" t="s">
        <v>3504</v>
      </c>
    </row>
    <row r="1802" spans="2:65" s="1" customFormat="1" ht="29.25">
      <c r="B1802" s="27"/>
      <c r="D1802" s="134" t="s">
        <v>133</v>
      </c>
      <c r="F1802" s="135" t="s">
        <v>3505</v>
      </c>
      <c r="L1802" s="27"/>
      <c r="M1802" s="136"/>
      <c r="T1802" s="47"/>
      <c r="AT1802" s="15" t="s">
        <v>133</v>
      </c>
      <c r="AU1802" s="15" t="s">
        <v>74</v>
      </c>
    </row>
    <row r="1803" spans="2:65" s="1" customFormat="1">
      <c r="B1803" s="27"/>
      <c r="D1803" s="137" t="s">
        <v>135</v>
      </c>
      <c r="F1803" s="138" t="s">
        <v>3506</v>
      </c>
      <c r="L1803" s="27"/>
      <c r="M1803" s="136"/>
      <c r="T1803" s="47"/>
      <c r="AT1803" s="15" t="s">
        <v>135</v>
      </c>
      <c r="AU1803" s="15" t="s">
        <v>74</v>
      </c>
    </row>
    <row r="1804" spans="2:65" s="1" customFormat="1" ht="24.2" customHeight="1">
      <c r="B1804" s="121"/>
      <c r="C1804" s="122" t="s">
        <v>3507</v>
      </c>
      <c r="D1804" s="122" t="s">
        <v>126</v>
      </c>
      <c r="E1804" s="123" t="s">
        <v>3508</v>
      </c>
      <c r="F1804" s="124" t="s">
        <v>3509</v>
      </c>
      <c r="G1804" s="125" t="s">
        <v>129</v>
      </c>
      <c r="H1804" s="126">
        <v>50</v>
      </c>
      <c r="I1804" s="127">
        <v>246</v>
      </c>
      <c r="J1804" s="127">
        <f>ROUND(I1804*H1804,2)</f>
        <v>12300</v>
      </c>
      <c r="K1804" s="124" t="s">
        <v>130</v>
      </c>
      <c r="L1804" s="27"/>
      <c r="M1804" s="128" t="s">
        <v>3</v>
      </c>
      <c r="N1804" s="129" t="s">
        <v>36</v>
      </c>
      <c r="O1804" s="130">
        <v>0.23</v>
      </c>
      <c r="P1804" s="130">
        <f>O1804*H1804</f>
        <v>11.5</v>
      </c>
      <c r="Q1804" s="130">
        <v>2.29E-2</v>
      </c>
      <c r="R1804" s="130">
        <f>Q1804*H1804</f>
        <v>1.145</v>
      </c>
      <c r="S1804" s="130">
        <v>0</v>
      </c>
      <c r="T1804" s="131">
        <f>S1804*H1804</f>
        <v>0</v>
      </c>
      <c r="AR1804" s="132" t="s">
        <v>219</v>
      </c>
      <c r="AT1804" s="132" t="s">
        <v>126</v>
      </c>
      <c r="AU1804" s="132" t="s">
        <v>74</v>
      </c>
      <c r="AY1804" s="15" t="s">
        <v>124</v>
      </c>
      <c r="BE1804" s="133">
        <f>IF(N1804="základní",J1804,0)</f>
        <v>12300</v>
      </c>
      <c r="BF1804" s="133">
        <f>IF(N1804="snížená",J1804,0)</f>
        <v>0</v>
      </c>
      <c r="BG1804" s="133">
        <f>IF(N1804="zákl. přenesená",J1804,0)</f>
        <v>0</v>
      </c>
      <c r="BH1804" s="133">
        <f>IF(N1804="sníž. přenesená",J1804,0)</f>
        <v>0</v>
      </c>
      <c r="BI1804" s="133">
        <f>IF(N1804="nulová",J1804,0)</f>
        <v>0</v>
      </c>
      <c r="BJ1804" s="15" t="s">
        <v>72</v>
      </c>
      <c r="BK1804" s="133">
        <f>ROUND(I1804*H1804,2)</f>
        <v>12300</v>
      </c>
      <c r="BL1804" s="15" t="s">
        <v>219</v>
      </c>
      <c r="BM1804" s="132" t="s">
        <v>3510</v>
      </c>
    </row>
    <row r="1805" spans="2:65" s="1" customFormat="1" ht="29.25">
      <c r="B1805" s="27"/>
      <c r="D1805" s="134" t="s">
        <v>133</v>
      </c>
      <c r="F1805" s="135" t="s">
        <v>3511</v>
      </c>
      <c r="L1805" s="27"/>
      <c r="M1805" s="136"/>
      <c r="T1805" s="47"/>
      <c r="AT1805" s="15" t="s">
        <v>133</v>
      </c>
      <c r="AU1805" s="15" t="s">
        <v>74</v>
      </c>
    </row>
    <row r="1806" spans="2:65" s="1" customFormat="1">
      <c r="B1806" s="27"/>
      <c r="D1806" s="137" t="s">
        <v>135</v>
      </c>
      <c r="F1806" s="138" t="s">
        <v>3512</v>
      </c>
      <c r="L1806" s="27"/>
      <c r="M1806" s="136"/>
      <c r="T1806" s="47"/>
      <c r="AT1806" s="15" t="s">
        <v>135</v>
      </c>
      <c r="AU1806" s="15" t="s">
        <v>74</v>
      </c>
    </row>
    <row r="1807" spans="2:65" s="1" customFormat="1" ht="24.2" customHeight="1">
      <c r="B1807" s="121"/>
      <c r="C1807" s="122" t="s">
        <v>3513</v>
      </c>
      <c r="D1807" s="122" t="s">
        <v>126</v>
      </c>
      <c r="E1807" s="123" t="s">
        <v>3514</v>
      </c>
      <c r="F1807" s="124" t="s">
        <v>3515</v>
      </c>
      <c r="G1807" s="125" t="s">
        <v>129</v>
      </c>
      <c r="H1807" s="126">
        <v>50</v>
      </c>
      <c r="I1807" s="127">
        <v>730</v>
      </c>
      <c r="J1807" s="127">
        <f>ROUND(I1807*H1807,2)</f>
        <v>36500</v>
      </c>
      <c r="K1807" s="124" t="s">
        <v>130</v>
      </c>
      <c r="L1807" s="27"/>
      <c r="M1807" s="128" t="s">
        <v>3</v>
      </c>
      <c r="N1807" s="129" t="s">
        <v>36</v>
      </c>
      <c r="O1807" s="130">
        <v>0.55800000000000005</v>
      </c>
      <c r="P1807" s="130">
        <f>O1807*H1807</f>
        <v>27.900000000000002</v>
      </c>
      <c r="Q1807" s="130">
        <v>2.3439999999999999E-2</v>
      </c>
      <c r="R1807" s="130">
        <f>Q1807*H1807</f>
        <v>1.1719999999999999</v>
      </c>
      <c r="S1807" s="130">
        <v>0</v>
      </c>
      <c r="T1807" s="131">
        <f>S1807*H1807</f>
        <v>0</v>
      </c>
      <c r="AR1807" s="132" t="s">
        <v>219</v>
      </c>
      <c r="AT1807" s="132" t="s">
        <v>126</v>
      </c>
      <c r="AU1807" s="132" t="s">
        <v>74</v>
      </c>
      <c r="AY1807" s="15" t="s">
        <v>124</v>
      </c>
      <c r="BE1807" s="133">
        <f>IF(N1807="základní",J1807,0)</f>
        <v>36500</v>
      </c>
      <c r="BF1807" s="133">
        <f>IF(N1807="snížená",J1807,0)</f>
        <v>0</v>
      </c>
      <c r="BG1807" s="133">
        <f>IF(N1807="zákl. přenesená",J1807,0)</f>
        <v>0</v>
      </c>
      <c r="BH1807" s="133">
        <f>IF(N1807="sníž. přenesená",J1807,0)</f>
        <v>0</v>
      </c>
      <c r="BI1807" s="133">
        <f>IF(N1807="nulová",J1807,0)</f>
        <v>0</v>
      </c>
      <c r="BJ1807" s="15" t="s">
        <v>72</v>
      </c>
      <c r="BK1807" s="133">
        <f>ROUND(I1807*H1807,2)</f>
        <v>36500</v>
      </c>
      <c r="BL1807" s="15" t="s">
        <v>219</v>
      </c>
      <c r="BM1807" s="132" t="s">
        <v>3516</v>
      </c>
    </row>
    <row r="1808" spans="2:65" s="1" customFormat="1" ht="29.25">
      <c r="B1808" s="27"/>
      <c r="D1808" s="134" t="s">
        <v>133</v>
      </c>
      <c r="F1808" s="135" t="s">
        <v>3517</v>
      </c>
      <c r="L1808" s="27"/>
      <c r="M1808" s="136"/>
      <c r="T1808" s="47"/>
      <c r="AT1808" s="15" t="s">
        <v>133</v>
      </c>
      <c r="AU1808" s="15" t="s">
        <v>74</v>
      </c>
    </row>
    <row r="1809" spans="2:65" s="1" customFormat="1">
      <c r="B1809" s="27"/>
      <c r="D1809" s="137" t="s">
        <v>135</v>
      </c>
      <c r="F1809" s="138" t="s">
        <v>3518</v>
      </c>
      <c r="L1809" s="27"/>
      <c r="M1809" s="136"/>
      <c r="T1809" s="47"/>
      <c r="AT1809" s="15" t="s">
        <v>135</v>
      </c>
      <c r="AU1809" s="15" t="s">
        <v>74</v>
      </c>
    </row>
    <row r="1810" spans="2:65" s="1" customFormat="1" ht="24.2" customHeight="1">
      <c r="B1810" s="121"/>
      <c r="C1810" s="122" t="s">
        <v>3519</v>
      </c>
      <c r="D1810" s="122" t="s">
        <v>126</v>
      </c>
      <c r="E1810" s="123" t="s">
        <v>3520</v>
      </c>
      <c r="F1810" s="124" t="s">
        <v>3521</v>
      </c>
      <c r="G1810" s="125" t="s">
        <v>129</v>
      </c>
      <c r="H1810" s="126">
        <v>300</v>
      </c>
      <c r="I1810" s="127">
        <v>79.7</v>
      </c>
      <c r="J1810" s="127">
        <f>ROUND(I1810*H1810,2)</f>
        <v>23910</v>
      </c>
      <c r="K1810" s="124" t="s">
        <v>130</v>
      </c>
      <c r="L1810" s="27"/>
      <c r="M1810" s="128" t="s">
        <v>3</v>
      </c>
      <c r="N1810" s="129" t="s">
        <v>36</v>
      </c>
      <c r="O1810" s="130">
        <v>0.104</v>
      </c>
      <c r="P1810" s="130">
        <f>O1810*H1810</f>
        <v>31.2</v>
      </c>
      <c r="Q1810" s="130">
        <v>2.0000000000000001E-4</v>
      </c>
      <c r="R1810" s="130">
        <f>Q1810*H1810</f>
        <v>6.0000000000000005E-2</v>
      </c>
      <c r="S1810" s="130">
        <v>0</v>
      </c>
      <c r="T1810" s="131">
        <f>S1810*H1810</f>
        <v>0</v>
      </c>
      <c r="AR1810" s="132" t="s">
        <v>219</v>
      </c>
      <c r="AT1810" s="132" t="s">
        <v>126</v>
      </c>
      <c r="AU1810" s="132" t="s">
        <v>74</v>
      </c>
      <c r="AY1810" s="15" t="s">
        <v>124</v>
      </c>
      <c r="BE1810" s="133">
        <f>IF(N1810="základní",J1810,0)</f>
        <v>23910</v>
      </c>
      <c r="BF1810" s="133">
        <f>IF(N1810="snížená",J1810,0)</f>
        <v>0</v>
      </c>
      <c r="BG1810" s="133">
        <f>IF(N1810="zákl. přenesená",J1810,0)</f>
        <v>0</v>
      </c>
      <c r="BH1810" s="133">
        <f>IF(N1810="sníž. přenesená",J1810,0)</f>
        <v>0</v>
      </c>
      <c r="BI1810" s="133">
        <f>IF(N1810="nulová",J1810,0)</f>
        <v>0</v>
      </c>
      <c r="BJ1810" s="15" t="s">
        <v>72</v>
      </c>
      <c r="BK1810" s="133">
        <f>ROUND(I1810*H1810,2)</f>
        <v>23910</v>
      </c>
      <c r="BL1810" s="15" t="s">
        <v>219</v>
      </c>
      <c r="BM1810" s="132" t="s">
        <v>3522</v>
      </c>
    </row>
    <row r="1811" spans="2:65" s="1" customFormat="1" ht="29.25">
      <c r="B1811" s="27"/>
      <c r="D1811" s="134" t="s">
        <v>133</v>
      </c>
      <c r="F1811" s="135" t="s">
        <v>3523</v>
      </c>
      <c r="L1811" s="27"/>
      <c r="M1811" s="136"/>
      <c r="T1811" s="47"/>
      <c r="AT1811" s="15" t="s">
        <v>133</v>
      </c>
      <c r="AU1811" s="15" t="s">
        <v>74</v>
      </c>
    </row>
    <row r="1812" spans="2:65" s="1" customFormat="1">
      <c r="B1812" s="27"/>
      <c r="D1812" s="137" t="s">
        <v>135</v>
      </c>
      <c r="F1812" s="138" t="s">
        <v>3524</v>
      </c>
      <c r="L1812" s="27"/>
      <c r="M1812" s="136"/>
      <c r="T1812" s="47"/>
      <c r="AT1812" s="15" t="s">
        <v>135</v>
      </c>
      <c r="AU1812" s="15" t="s">
        <v>74</v>
      </c>
    </row>
    <row r="1813" spans="2:65" s="1" customFormat="1" ht="24.2" customHeight="1">
      <c r="B1813" s="121"/>
      <c r="C1813" s="122" t="s">
        <v>3525</v>
      </c>
      <c r="D1813" s="122" t="s">
        <v>126</v>
      </c>
      <c r="E1813" s="123" t="s">
        <v>3526</v>
      </c>
      <c r="F1813" s="124" t="s">
        <v>3527</v>
      </c>
      <c r="G1813" s="125" t="s">
        <v>129</v>
      </c>
      <c r="H1813" s="126">
        <v>500</v>
      </c>
      <c r="I1813" s="127">
        <v>82.5</v>
      </c>
      <c r="J1813" s="127">
        <f>ROUND(I1813*H1813,2)</f>
        <v>41250</v>
      </c>
      <c r="K1813" s="124" t="s">
        <v>130</v>
      </c>
      <c r="L1813" s="27"/>
      <c r="M1813" s="128" t="s">
        <v>3</v>
      </c>
      <c r="N1813" s="129" t="s">
        <v>36</v>
      </c>
      <c r="O1813" s="130">
        <v>0.108</v>
      </c>
      <c r="P1813" s="130">
        <f>O1813*H1813</f>
        <v>54</v>
      </c>
      <c r="Q1813" s="130">
        <v>2.7E-4</v>
      </c>
      <c r="R1813" s="130">
        <f>Q1813*H1813</f>
        <v>0.13500000000000001</v>
      </c>
      <c r="S1813" s="130">
        <v>0</v>
      </c>
      <c r="T1813" s="131">
        <f>S1813*H1813</f>
        <v>0</v>
      </c>
      <c r="AR1813" s="132" t="s">
        <v>219</v>
      </c>
      <c r="AT1813" s="132" t="s">
        <v>126</v>
      </c>
      <c r="AU1813" s="132" t="s">
        <v>74</v>
      </c>
      <c r="AY1813" s="15" t="s">
        <v>124</v>
      </c>
      <c r="BE1813" s="133">
        <f>IF(N1813="základní",J1813,0)</f>
        <v>41250</v>
      </c>
      <c r="BF1813" s="133">
        <f>IF(N1813="snížená",J1813,0)</f>
        <v>0</v>
      </c>
      <c r="BG1813" s="133">
        <f>IF(N1813="zákl. přenesená",J1813,0)</f>
        <v>0</v>
      </c>
      <c r="BH1813" s="133">
        <f>IF(N1813="sníž. přenesená",J1813,0)</f>
        <v>0</v>
      </c>
      <c r="BI1813" s="133">
        <f>IF(N1813="nulová",J1813,0)</f>
        <v>0</v>
      </c>
      <c r="BJ1813" s="15" t="s">
        <v>72</v>
      </c>
      <c r="BK1813" s="133">
        <f>ROUND(I1813*H1813,2)</f>
        <v>41250</v>
      </c>
      <c r="BL1813" s="15" t="s">
        <v>219</v>
      </c>
      <c r="BM1813" s="132" t="s">
        <v>3528</v>
      </c>
    </row>
    <row r="1814" spans="2:65" s="1" customFormat="1" ht="29.25">
      <c r="B1814" s="27"/>
      <c r="D1814" s="134" t="s">
        <v>133</v>
      </c>
      <c r="F1814" s="135" t="s">
        <v>3529</v>
      </c>
      <c r="L1814" s="27"/>
      <c r="M1814" s="136"/>
      <c r="T1814" s="47"/>
      <c r="AT1814" s="15" t="s">
        <v>133</v>
      </c>
      <c r="AU1814" s="15" t="s">
        <v>74</v>
      </c>
    </row>
    <row r="1815" spans="2:65" s="1" customFormat="1">
      <c r="B1815" s="27"/>
      <c r="D1815" s="137" t="s">
        <v>135</v>
      </c>
      <c r="F1815" s="138" t="s">
        <v>3530</v>
      </c>
      <c r="L1815" s="27"/>
      <c r="M1815" s="136"/>
      <c r="T1815" s="47"/>
      <c r="AT1815" s="15" t="s">
        <v>135</v>
      </c>
      <c r="AU1815" s="15" t="s">
        <v>74</v>
      </c>
    </row>
    <row r="1816" spans="2:65" s="1" customFormat="1" ht="24.2" customHeight="1">
      <c r="B1816" s="121"/>
      <c r="C1816" s="122" t="s">
        <v>3531</v>
      </c>
      <c r="D1816" s="122" t="s">
        <v>126</v>
      </c>
      <c r="E1816" s="123" t="s">
        <v>3532</v>
      </c>
      <c r="F1816" s="124" t="s">
        <v>3533</v>
      </c>
      <c r="G1816" s="125" t="s">
        <v>129</v>
      </c>
      <c r="H1816" s="126">
        <v>500</v>
      </c>
      <c r="I1816" s="127">
        <v>90</v>
      </c>
      <c r="J1816" s="127">
        <f>ROUND(I1816*H1816,2)</f>
        <v>45000</v>
      </c>
      <c r="K1816" s="124" t="s">
        <v>130</v>
      </c>
      <c r="L1816" s="27"/>
      <c r="M1816" s="128" t="s">
        <v>3</v>
      </c>
      <c r="N1816" s="129" t="s">
        <v>36</v>
      </c>
      <c r="O1816" s="130">
        <v>0.104</v>
      </c>
      <c r="P1816" s="130">
        <f>O1816*H1816</f>
        <v>52</v>
      </c>
      <c r="Q1816" s="130">
        <v>3.6000000000000002E-4</v>
      </c>
      <c r="R1816" s="130">
        <f>Q1816*H1816</f>
        <v>0.18000000000000002</v>
      </c>
      <c r="S1816" s="130">
        <v>0</v>
      </c>
      <c r="T1816" s="131">
        <f>S1816*H1816</f>
        <v>0</v>
      </c>
      <c r="AR1816" s="132" t="s">
        <v>219</v>
      </c>
      <c r="AT1816" s="132" t="s">
        <v>126</v>
      </c>
      <c r="AU1816" s="132" t="s">
        <v>74</v>
      </c>
      <c r="AY1816" s="15" t="s">
        <v>124</v>
      </c>
      <c r="BE1816" s="133">
        <f>IF(N1816="základní",J1816,0)</f>
        <v>45000</v>
      </c>
      <c r="BF1816" s="133">
        <f>IF(N1816="snížená",J1816,0)</f>
        <v>0</v>
      </c>
      <c r="BG1816" s="133">
        <f>IF(N1816="zákl. přenesená",J1816,0)</f>
        <v>0</v>
      </c>
      <c r="BH1816" s="133">
        <f>IF(N1816="sníž. přenesená",J1816,0)</f>
        <v>0</v>
      </c>
      <c r="BI1816" s="133">
        <f>IF(N1816="nulová",J1816,0)</f>
        <v>0</v>
      </c>
      <c r="BJ1816" s="15" t="s">
        <v>72</v>
      </c>
      <c r="BK1816" s="133">
        <f>ROUND(I1816*H1816,2)</f>
        <v>45000</v>
      </c>
      <c r="BL1816" s="15" t="s">
        <v>219</v>
      </c>
      <c r="BM1816" s="132" t="s">
        <v>3534</v>
      </c>
    </row>
    <row r="1817" spans="2:65" s="1" customFormat="1" ht="29.25">
      <c r="B1817" s="27"/>
      <c r="D1817" s="134" t="s">
        <v>133</v>
      </c>
      <c r="F1817" s="135" t="s">
        <v>3535</v>
      </c>
      <c r="L1817" s="27"/>
      <c r="M1817" s="136"/>
      <c r="T1817" s="47"/>
      <c r="AT1817" s="15" t="s">
        <v>133</v>
      </c>
      <c r="AU1817" s="15" t="s">
        <v>74</v>
      </c>
    </row>
    <row r="1818" spans="2:65" s="1" customFormat="1">
      <c r="B1818" s="27"/>
      <c r="D1818" s="137" t="s">
        <v>135</v>
      </c>
      <c r="F1818" s="138" t="s">
        <v>3536</v>
      </c>
      <c r="L1818" s="27"/>
      <c r="M1818" s="136"/>
      <c r="T1818" s="47"/>
      <c r="AT1818" s="15" t="s">
        <v>135</v>
      </c>
      <c r="AU1818" s="15" t="s">
        <v>74</v>
      </c>
    </row>
    <row r="1819" spans="2:65" s="1" customFormat="1" ht="24.2" customHeight="1">
      <c r="B1819" s="121"/>
      <c r="C1819" s="122" t="s">
        <v>3537</v>
      </c>
      <c r="D1819" s="122" t="s">
        <v>126</v>
      </c>
      <c r="E1819" s="123" t="s">
        <v>3538</v>
      </c>
      <c r="F1819" s="124" t="s">
        <v>3539</v>
      </c>
      <c r="G1819" s="125" t="s">
        <v>129</v>
      </c>
      <c r="H1819" s="126">
        <v>20</v>
      </c>
      <c r="I1819" s="127">
        <v>382</v>
      </c>
      <c r="J1819" s="127">
        <f>ROUND(I1819*H1819,2)</f>
        <v>7640</v>
      </c>
      <c r="K1819" s="124" t="s">
        <v>130</v>
      </c>
      <c r="L1819" s="27"/>
      <c r="M1819" s="128" t="s">
        <v>3</v>
      </c>
      <c r="N1819" s="129" t="s">
        <v>36</v>
      </c>
      <c r="O1819" s="130">
        <v>0.23300000000000001</v>
      </c>
      <c r="P1819" s="130">
        <f>O1819*H1819</f>
        <v>4.66</v>
      </c>
      <c r="Q1819" s="130">
        <v>3.3E-4</v>
      </c>
      <c r="R1819" s="130">
        <f>Q1819*H1819</f>
        <v>6.6E-3</v>
      </c>
      <c r="S1819" s="130">
        <v>0</v>
      </c>
      <c r="T1819" s="131">
        <f>S1819*H1819</f>
        <v>0</v>
      </c>
      <c r="AR1819" s="132" t="s">
        <v>219</v>
      </c>
      <c r="AT1819" s="132" t="s">
        <v>126</v>
      </c>
      <c r="AU1819" s="132" t="s">
        <v>74</v>
      </c>
      <c r="AY1819" s="15" t="s">
        <v>124</v>
      </c>
      <c r="BE1819" s="133">
        <f>IF(N1819="základní",J1819,0)</f>
        <v>7640</v>
      </c>
      <c r="BF1819" s="133">
        <f>IF(N1819="snížená",J1819,0)</f>
        <v>0</v>
      </c>
      <c r="BG1819" s="133">
        <f>IF(N1819="zákl. přenesená",J1819,0)</f>
        <v>0</v>
      </c>
      <c r="BH1819" s="133">
        <f>IF(N1819="sníž. přenesená",J1819,0)</f>
        <v>0</v>
      </c>
      <c r="BI1819" s="133">
        <f>IF(N1819="nulová",J1819,0)</f>
        <v>0</v>
      </c>
      <c r="BJ1819" s="15" t="s">
        <v>72</v>
      </c>
      <c r="BK1819" s="133">
        <f>ROUND(I1819*H1819,2)</f>
        <v>7640</v>
      </c>
      <c r="BL1819" s="15" t="s">
        <v>219</v>
      </c>
      <c r="BM1819" s="132" t="s">
        <v>3540</v>
      </c>
    </row>
    <row r="1820" spans="2:65" s="1" customFormat="1" ht="29.25">
      <c r="B1820" s="27"/>
      <c r="D1820" s="134" t="s">
        <v>133</v>
      </c>
      <c r="F1820" s="135" t="s">
        <v>3541</v>
      </c>
      <c r="L1820" s="27"/>
      <c r="M1820" s="136"/>
      <c r="T1820" s="47"/>
      <c r="AT1820" s="15" t="s">
        <v>133</v>
      </c>
      <c r="AU1820" s="15" t="s">
        <v>74</v>
      </c>
    </row>
    <row r="1821" spans="2:65" s="1" customFormat="1">
      <c r="B1821" s="27"/>
      <c r="D1821" s="137" t="s">
        <v>135</v>
      </c>
      <c r="F1821" s="138" t="s">
        <v>3542</v>
      </c>
      <c r="L1821" s="27"/>
      <c r="M1821" s="136"/>
      <c r="T1821" s="47"/>
      <c r="AT1821" s="15" t="s">
        <v>135</v>
      </c>
      <c r="AU1821" s="15" t="s">
        <v>74</v>
      </c>
    </row>
    <row r="1822" spans="2:65" s="11" customFormat="1" ht="22.9" customHeight="1">
      <c r="B1822" s="110"/>
      <c r="D1822" s="111" t="s">
        <v>64</v>
      </c>
      <c r="E1822" s="119" t="s">
        <v>3543</v>
      </c>
      <c r="F1822" s="119" t="s">
        <v>3544</v>
      </c>
      <c r="J1822" s="120">
        <f>BK1822</f>
        <v>38866</v>
      </c>
      <c r="L1822" s="110"/>
      <c r="M1822" s="114"/>
      <c r="P1822" s="115">
        <f>SUM(P1823:P1858)</f>
        <v>56.660000000000004</v>
      </c>
      <c r="R1822" s="115">
        <f>SUM(R1823:R1858)</f>
        <v>0.22100000000000003</v>
      </c>
      <c r="T1822" s="116">
        <f>SUM(T1823:T1858)</f>
        <v>5.2499999999999998E-2</v>
      </c>
      <c r="AR1822" s="111" t="s">
        <v>74</v>
      </c>
      <c r="AT1822" s="117" t="s">
        <v>64</v>
      </c>
      <c r="AU1822" s="117" t="s">
        <v>72</v>
      </c>
      <c r="AY1822" s="111" t="s">
        <v>124</v>
      </c>
      <c r="BK1822" s="118">
        <f>SUM(BK1823:BK1858)</f>
        <v>38866</v>
      </c>
    </row>
    <row r="1823" spans="2:65" s="1" customFormat="1" ht="24.2" customHeight="1">
      <c r="B1823" s="121"/>
      <c r="C1823" s="122" t="s">
        <v>3545</v>
      </c>
      <c r="D1823" s="122" t="s">
        <v>126</v>
      </c>
      <c r="E1823" s="123" t="s">
        <v>3546</v>
      </c>
      <c r="F1823" s="124" t="s">
        <v>3547</v>
      </c>
      <c r="G1823" s="125" t="s">
        <v>129</v>
      </c>
      <c r="H1823" s="126">
        <v>200</v>
      </c>
      <c r="I1823" s="127">
        <v>6.12</v>
      </c>
      <c r="J1823" s="127">
        <f>ROUND(I1823*H1823,2)</f>
        <v>1224</v>
      </c>
      <c r="K1823" s="124" t="s">
        <v>130</v>
      </c>
      <c r="L1823" s="27"/>
      <c r="M1823" s="128" t="s">
        <v>3</v>
      </c>
      <c r="N1823" s="129" t="s">
        <v>36</v>
      </c>
      <c r="O1823" s="130">
        <v>1.2E-2</v>
      </c>
      <c r="P1823" s="130">
        <f>O1823*H1823</f>
        <v>2.4</v>
      </c>
      <c r="Q1823" s="130">
        <v>0</v>
      </c>
      <c r="R1823" s="130">
        <f>Q1823*H1823</f>
        <v>0</v>
      </c>
      <c r="S1823" s="130">
        <v>0</v>
      </c>
      <c r="T1823" s="131">
        <f>S1823*H1823</f>
        <v>0</v>
      </c>
      <c r="AR1823" s="132" t="s">
        <v>219</v>
      </c>
      <c r="AT1823" s="132" t="s">
        <v>126</v>
      </c>
      <c r="AU1823" s="132" t="s">
        <v>74</v>
      </c>
      <c r="AY1823" s="15" t="s">
        <v>124</v>
      </c>
      <c r="BE1823" s="133">
        <f>IF(N1823="základní",J1823,0)</f>
        <v>1224</v>
      </c>
      <c r="BF1823" s="133">
        <f>IF(N1823="snížená",J1823,0)</f>
        <v>0</v>
      </c>
      <c r="BG1823" s="133">
        <f>IF(N1823="zákl. přenesená",J1823,0)</f>
        <v>0</v>
      </c>
      <c r="BH1823" s="133">
        <f>IF(N1823="sníž. přenesená",J1823,0)</f>
        <v>0</v>
      </c>
      <c r="BI1823" s="133">
        <f>IF(N1823="nulová",J1823,0)</f>
        <v>0</v>
      </c>
      <c r="BJ1823" s="15" t="s">
        <v>72</v>
      </c>
      <c r="BK1823" s="133">
        <f>ROUND(I1823*H1823,2)</f>
        <v>1224</v>
      </c>
      <c r="BL1823" s="15" t="s">
        <v>219</v>
      </c>
      <c r="BM1823" s="132" t="s">
        <v>3548</v>
      </c>
    </row>
    <row r="1824" spans="2:65" s="1" customFormat="1">
      <c r="B1824" s="27"/>
      <c r="D1824" s="134" t="s">
        <v>133</v>
      </c>
      <c r="F1824" s="135" t="s">
        <v>3549</v>
      </c>
      <c r="L1824" s="27"/>
      <c r="M1824" s="136"/>
      <c r="T1824" s="47"/>
      <c r="AT1824" s="15" t="s">
        <v>133</v>
      </c>
      <c r="AU1824" s="15" t="s">
        <v>74</v>
      </c>
    </row>
    <row r="1825" spans="2:65" s="1" customFormat="1">
      <c r="B1825" s="27"/>
      <c r="D1825" s="137" t="s">
        <v>135</v>
      </c>
      <c r="F1825" s="138" t="s">
        <v>3550</v>
      </c>
      <c r="L1825" s="27"/>
      <c r="M1825" s="136"/>
      <c r="T1825" s="47"/>
      <c r="AT1825" s="15" t="s">
        <v>135</v>
      </c>
      <c r="AU1825" s="15" t="s">
        <v>74</v>
      </c>
    </row>
    <row r="1826" spans="2:65" s="1" customFormat="1" ht="24.2" customHeight="1">
      <c r="B1826" s="121"/>
      <c r="C1826" s="122" t="s">
        <v>3551</v>
      </c>
      <c r="D1826" s="122" t="s">
        <v>126</v>
      </c>
      <c r="E1826" s="123" t="s">
        <v>3552</v>
      </c>
      <c r="F1826" s="124" t="s">
        <v>3553</v>
      </c>
      <c r="G1826" s="125" t="s">
        <v>129</v>
      </c>
      <c r="H1826" s="126">
        <v>100</v>
      </c>
      <c r="I1826" s="127">
        <v>6.63</v>
      </c>
      <c r="J1826" s="127">
        <f>ROUND(I1826*H1826,2)</f>
        <v>663</v>
      </c>
      <c r="K1826" s="124" t="s">
        <v>130</v>
      </c>
      <c r="L1826" s="27"/>
      <c r="M1826" s="128" t="s">
        <v>3</v>
      </c>
      <c r="N1826" s="129" t="s">
        <v>36</v>
      </c>
      <c r="O1826" s="130">
        <v>1.2999999999999999E-2</v>
      </c>
      <c r="P1826" s="130">
        <f>O1826*H1826</f>
        <v>1.3</v>
      </c>
      <c r="Q1826" s="130">
        <v>0</v>
      </c>
      <c r="R1826" s="130">
        <f>Q1826*H1826</f>
        <v>0</v>
      </c>
      <c r="S1826" s="130">
        <v>0</v>
      </c>
      <c r="T1826" s="131">
        <f>S1826*H1826</f>
        <v>0</v>
      </c>
      <c r="AR1826" s="132" t="s">
        <v>219</v>
      </c>
      <c r="AT1826" s="132" t="s">
        <v>126</v>
      </c>
      <c r="AU1826" s="132" t="s">
        <v>74</v>
      </c>
      <c r="AY1826" s="15" t="s">
        <v>124</v>
      </c>
      <c r="BE1826" s="133">
        <f>IF(N1826="základní",J1826,0)</f>
        <v>663</v>
      </c>
      <c r="BF1826" s="133">
        <f>IF(N1826="snížená",J1826,0)</f>
        <v>0</v>
      </c>
      <c r="BG1826" s="133">
        <f>IF(N1826="zákl. přenesená",J1826,0)</f>
        <v>0</v>
      </c>
      <c r="BH1826" s="133">
        <f>IF(N1826="sníž. přenesená",J1826,0)</f>
        <v>0</v>
      </c>
      <c r="BI1826" s="133">
        <f>IF(N1826="nulová",J1826,0)</f>
        <v>0</v>
      </c>
      <c r="BJ1826" s="15" t="s">
        <v>72</v>
      </c>
      <c r="BK1826" s="133">
        <f>ROUND(I1826*H1826,2)</f>
        <v>663</v>
      </c>
      <c r="BL1826" s="15" t="s">
        <v>219</v>
      </c>
      <c r="BM1826" s="132" t="s">
        <v>3554</v>
      </c>
    </row>
    <row r="1827" spans="2:65" s="1" customFormat="1">
      <c r="B1827" s="27"/>
      <c r="D1827" s="134" t="s">
        <v>133</v>
      </c>
      <c r="F1827" s="135" t="s">
        <v>3555</v>
      </c>
      <c r="L1827" s="27"/>
      <c r="M1827" s="136"/>
      <c r="T1827" s="47"/>
      <c r="AT1827" s="15" t="s">
        <v>133</v>
      </c>
      <c r="AU1827" s="15" t="s">
        <v>74</v>
      </c>
    </row>
    <row r="1828" spans="2:65" s="1" customFormat="1">
      <c r="B1828" s="27"/>
      <c r="D1828" s="137" t="s">
        <v>135</v>
      </c>
      <c r="F1828" s="138" t="s">
        <v>3556</v>
      </c>
      <c r="L1828" s="27"/>
      <c r="M1828" s="136"/>
      <c r="T1828" s="47"/>
      <c r="AT1828" s="15" t="s">
        <v>135</v>
      </c>
      <c r="AU1828" s="15" t="s">
        <v>74</v>
      </c>
    </row>
    <row r="1829" spans="2:65" s="1" customFormat="1" ht="24.2" customHeight="1">
      <c r="B1829" s="121"/>
      <c r="C1829" s="122" t="s">
        <v>3557</v>
      </c>
      <c r="D1829" s="122" t="s">
        <v>126</v>
      </c>
      <c r="E1829" s="123" t="s">
        <v>3558</v>
      </c>
      <c r="F1829" s="124" t="s">
        <v>3559</v>
      </c>
      <c r="G1829" s="125" t="s">
        <v>129</v>
      </c>
      <c r="H1829" s="126">
        <v>20</v>
      </c>
      <c r="I1829" s="127">
        <v>18.100000000000001</v>
      </c>
      <c r="J1829" s="127">
        <f>ROUND(I1829*H1829,2)</f>
        <v>362</v>
      </c>
      <c r="K1829" s="124" t="s">
        <v>130</v>
      </c>
      <c r="L1829" s="27"/>
      <c r="M1829" s="128" t="s">
        <v>3</v>
      </c>
      <c r="N1829" s="129" t="s">
        <v>36</v>
      </c>
      <c r="O1829" s="130">
        <v>3.5000000000000003E-2</v>
      </c>
      <c r="P1829" s="130">
        <f>O1829*H1829</f>
        <v>0.70000000000000007</v>
      </c>
      <c r="Q1829" s="130">
        <v>0</v>
      </c>
      <c r="R1829" s="130">
        <f>Q1829*H1829</f>
        <v>0</v>
      </c>
      <c r="S1829" s="130">
        <v>1.4999999999999999E-4</v>
      </c>
      <c r="T1829" s="131">
        <f>S1829*H1829</f>
        <v>2.9999999999999996E-3</v>
      </c>
      <c r="AR1829" s="132" t="s">
        <v>219</v>
      </c>
      <c r="AT1829" s="132" t="s">
        <v>126</v>
      </c>
      <c r="AU1829" s="132" t="s">
        <v>74</v>
      </c>
      <c r="AY1829" s="15" t="s">
        <v>124</v>
      </c>
      <c r="BE1829" s="133">
        <f>IF(N1829="základní",J1829,0)</f>
        <v>362</v>
      </c>
      <c r="BF1829" s="133">
        <f>IF(N1829="snížená",J1829,0)</f>
        <v>0</v>
      </c>
      <c r="BG1829" s="133">
        <f>IF(N1829="zákl. přenesená",J1829,0)</f>
        <v>0</v>
      </c>
      <c r="BH1829" s="133">
        <f>IF(N1829="sníž. přenesená",J1829,0)</f>
        <v>0</v>
      </c>
      <c r="BI1829" s="133">
        <f>IF(N1829="nulová",J1829,0)</f>
        <v>0</v>
      </c>
      <c r="BJ1829" s="15" t="s">
        <v>72</v>
      </c>
      <c r="BK1829" s="133">
        <f>ROUND(I1829*H1829,2)</f>
        <v>362</v>
      </c>
      <c r="BL1829" s="15" t="s">
        <v>219</v>
      </c>
      <c r="BM1829" s="132" t="s">
        <v>3560</v>
      </c>
    </row>
    <row r="1830" spans="2:65" s="1" customFormat="1">
      <c r="B1830" s="27"/>
      <c r="D1830" s="134" t="s">
        <v>133</v>
      </c>
      <c r="F1830" s="135" t="s">
        <v>3561</v>
      </c>
      <c r="L1830" s="27"/>
      <c r="M1830" s="136"/>
      <c r="T1830" s="47"/>
      <c r="AT1830" s="15" t="s">
        <v>133</v>
      </c>
      <c r="AU1830" s="15" t="s">
        <v>74</v>
      </c>
    </row>
    <row r="1831" spans="2:65" s="1" customFormat="1">
      <c r="B1831" s="27"/>
      <c r="D1831" s="137" t="s">
        <v>135</v>
      </c>
      <c r="F1831" s="138" t="s">
        <v>3562</v>
      </c>
      <c r="L1831" s="27"/>
      <c r="M1831" s="136"/>
      <c r="T1831" s="47"/>
      <c r="AT1831" s="15" t="s">
        <v>135</v>
      </c>
      <c r="AU1831" s="15" t="s">
        <v>74</v>
      </c>
    </row>
    <row r="1832" spans="2:65" s="1" customFormat="1" ht="24.2" customHeight="1">
      <c r="B1832" s="121"/>
      <c r="C1832" s="122" t="s">
        <v>3563</v>
      </c>
      <c r="D1832" s="122" t="s">
        <v>126</v>
      </c>
      <c r="E1832" s="123" t="s">
        <v>3564</v>
      </c>
      <c r="F1832" s="124" t="s">
        <v>3565</v>
      </c>
      <c r="G1832" s="125" t="s">
        <v>129</v>
      </c>
      <c r="H1832" s="126">
        <v>20</v>
      </c>
      <c r="I1832" s="127">
        <v>19.600000000000001</v>
      </c>
      <c r="J1832" s="127">
        <f>ROUND(I1832*H1832,2)</f>
        <v>392</v>
      </c>
      <c r="K1832" s="124" t="s">
        <v>130</v>
      </c>
      <c r="L1832" s="27"/>
      <c r="M1832" s="128" t="s">
        <v>3</v>
      </c>
      <c r="N1832" s="129" t="s">
        <v>36</v>
      </c>
      <c r="O1832" s="130">
        <v>3.7999999999999999E-2</v>
      </c>
      <c r="P1832" s="130">
        <f>O1832*H1832</f>
        <v>0.76</v>
      </c>
      <c r="Q1832" s="130">
        <v>0</v>
      </c>
      <c r="R1832" s="130">
        <f>Q1832*H1832</f>
        <v>0</v>
      </c>
      <c r="S1832" s="130">
        <v>1.4999999999999999E-4</v>
      </c>
      <c r="T1832" s="131">
        <f>S1832*H1832</f>
        <v>2.9999999999999996E-3</v>
      </c>
      <c r="AR1832" s="132" t="s">
        <v>219</v>
      </c>
      <c r="AT1832" s="132" t="s">
        <v>126</v>
      </c>
      <c r="AU1832" s="132" t="s">
        <v>74</v>
      </c>
      <c r="AY1832" s="15" t="s">
        <v>124</v>
      </c>
      <c r="BE1832" s="133">
        <f>IF(N1832="základní",J1832,0)</f>
        <v>392</v>
      </c>
      <c r="BF1832" s="133">
        <f>IF(N1832="snížená",J1832,0)</f>
        <v>0</v>
      </c>
      <c r="BG1832" s="133">
        <f>IF(N1832="zákl. přenesená",J1832,0)</f>
        <v>0</v>
      </c>
      <c r="BH1832" s="133">
        <f>IF(N1832="sníž. přenesená",J1832,0)</f>
        <v>0</v>
      </c>
      <c r="BI1832" s="133">
        <f>IF(N1832="nulová",J1832,0)</f>
        <v>0</v>
      </c>
      <c r="BJ1832" s="15" t="s">
        <v>72</v>
      </c>
      <c r="BK1832" s="133">
        <f>ROUND(I1832*H1832,2)</f>
        <v>392</v>
      </c>
      <c r="BL1832" s="15" t="s">
        <v>219</v>
      </c>
      <c r="BM1832" s="132" t="s">
        <v>3566</v>
      </c>
    </row>
    <row r="1833" spans="2:65" s="1" customFormat="1">
      <c r="B1833" s="27"/>
      <c r="D1833" s="134" t="s">
        <v>133</v>
      </c>
      <c r="F1833" s="135" t="s">
        <v>3567</v>
      </c>
      <c r="L1833" s="27"/>
      <c r="M1833" s="136"/>
      <c r="T1833" s="47"/>
      <c r="AT1833" s="15" t="s">
        <v>133</v>
      </c>
      <c r="AU1833" s="15" t="s">
        <v>74</v>
      </c>
    </row>
    <row r="1834" spans="2:65" s="1" customFormat="1">
      <c r="B1834" s="27"/>
      <c r="D1834" s="137" t="s">
        <v>135</v>
      </c>
      <c r="F1834" s="138" t="s">
        <v>3568</v>
      </c>
      <c r="L1834" s="27"/>
      <c r="M1834" s="136"/>
      <c r="T1834" s="47"/>
      <c r="AT1834" s="15" t="s">
        <v>135</v>
      </c>
      <c r="AU1834" s="15" t="s">
        <v>74</v>
      </c>
    </row>
    <row r="1835" spans="2:65" s="1" customFormat="1" ht="16.5" customHeight="1">
      <c r="B1835" s="121"/>
      <c r="C1835" s="122" t="s">
        <v>3569</v>
      </c>
      <c r="D1835" s="122" t="s">
        <v>126</v>
      </c>
      <c r="E1835" s="123" t="s">
        <v>3570</v>
      </c>
      <c r="F1835" s="124" t="s">
        <v>3571</v>
      </c>
      <c r="G1835" s="125" t="s">
        <v>129</v>
      </c>
      <c r="H1835" s="126">
        <v>100</v>
      </c>
      <c r="I1835" s="127">
        <v>42.9</v>
      </c>
      <c r="J1835" s="127">
        <f>ROUND(I1835*H1835,2)</f>
        <v>4290</v>
      </c>
      <c r="K1835" s="124" t="s">
        <v>130</v>
      </c>
      <c r="L1835" s="27"/>
      <c r="M1835" s="128" t="s">
        <v>3</v>
      </c>
      <c r="N1835" s="129" t="s">
        <v>36</v>
      </c>
      <c r="O1835" s="130">
        <v>8.4000000000000005E-2</v>
      </c>
      <c r="P1835" s="130">
        <f>O1835*H1835</f>
        <v>8.4</v>
      </c>
      <c r="Q1835" s="130">
        <v>0</v>
      </c>
      <c r="R1835" s="130">
        <f>Q1835*H1835</f>
        <v>0</v>
      </c>
      <c r="S1835" s="130">
        <v>0</v>
      </c>
      <c r="T1835" s="131">
        <f>S1835*H1835</f>
        <v>0</v>
      </c>
      <c r="AR1835" s="132" t="s">
        <v>219</v>
      </c>
      <c r="AT1835" s="132" t="s">
        <v>126</v>
      </c>
      <c r="AU1835" s="132" t="s">
        <v>74</v>
      </c>
      <c r="AY1835" s="15" t="s">
        <v>124</v>
      </c>
      <c r="BE1835" s="133">
        <f>IF(N1835="základní",J1835,0)</f>
        <v>4290</v>
      </c>
      <c r="BF1835" s="133">
        <f>IF(N1835="snížená",J1835,0)</f>
        <v>0</v>
      </c>
      <c r="BG1835" s="133">
        <f>IF(N1835="zákl. přenesená",J1835,0)</f>
        <v>0</v>
      </c>
      <c r="BH1835" s="133">
        <f>IF(N1835="sníž. přenesená",J1835,0)</f>
        <v>0</v>
      </c>
      <c r="BI1835" s="133">
        <f>IF(N1835="nulová",J1835,0)</f>
        <v>0</v>
      </c>
      <c r="BJ1835" s="15" t="s">
        <v>72</v>
      </c>
      <c r="BK1835" s="133">
        <f>ROUND(I1835*H1835,2)</f>
        <v>4290</v>
      </c>
      <c r="BL1835" s="15" t="s">
        <v>219</v>
      </c>
      <c r="BM1835" s="132" t="s">
        <v>3572</v>
      </c>
    </row>
    <row r="1836" spans="2:65" s="1" customFormat="1">
      <c r="B1836" s="27"/>
      <c r="D1836" s="134" t="s">
        <v>133</v>
      </c>
      <c r="F1836" s="135" t="s">
        <v>3573</v>
      </c>
      <c r="L1836" s="27"/>
      <c r="M1836" s="136"/>
      <c r="T1836" s="47"/>
      <c r="AT1836" s="15" t="s">
        <v>133</v>
      </c>
      <c r="AU1836" s="15" t="s">
        <v>74</v>
      </c>
    </row>
    <row r="1837" spans="2:65" s="1" customFormat="1">
      <c r="B1837" s="27"/>
      <c r="D1837" s="137" t="s">
        <v>135</v>
      </c>
      <c r="F1837" s="138" t="s">
        <v>3574</v>
      </c>
      <c r="L1837" s="27"/>
      <c r="M1837" s="136"/>
      <c r="T1837" s="47"/>
      <c r="AT1837" s="15" t="s">
        <v>135</v>
      </c>
      <c r="AU1837" s="15" t="s">
        <v>74</v>
      </c>
    </row>
    <row r="1838" spans="2:65" s="1" customFormat="1" ht="21.75" customHeight="1">
      <c r="B1838" s="121"/>
      <c r="C1838" s="122" t="s">
        <v>3575</v>
      </c>
      <c r="D1838" s="122" t="s">
        <v>126</v>
      </c>
      <c r="E1838" s="123" t="s">
        <v>3576</v>
      </c>
      <c r="F1838" s="124" t="s">
        <v>3577</v>
      </c>
      <c r="G1838" s="125" t="s">
        <v>129</v>
      </c>
      <c r="H1838" s="126">
        <v>100</v>
      </c>
      <c r="I1838" s="127">
        <v>46.5</v>
      </c>
      <c r="J1838" s="127">
        <f>ROUND(I1838*H1838,2)</f>
        <v>4650</v>
      </c>
      <c r="K1838" s="124" t="s">
        <v>130</v>
      </c>
      <c r="L1838" s="27"/>
      <c r="M1838" s="128" t="s">
        <v>3</v>
      </c>
      <c r="N1838" s="129" t="s">
        <v>36</v>
      </c>
      <c r="O1838" s="130">
        <v>9.0999999999999998E-2</v>
      </c>
      <c r="P1838" s="130">
        <f>O1838*H1838</f>
        <v>9.1</v>
      </c>
      <c r="Q1838" s="130">
        <v>0</v>
      </c>
      <c r="R1838" s="130">
        <f>Q1838*H1838</f>
        <v>0</v>
      </c>
      <c r="S1838" s="130">
        <v>0</v>
      </c>
      <c r="T1838" s="131">
        <f>S1838*H1838</f>
        <v>0</v>
      </c>
      <c r="AR1838" s="132" t="s">
        <v>219</v>
      </c>
      <c r="AT1838" s="132" t="s">
        <v>126</v>
      </c>
      <c r="AU1838" s="132" t="s">
        <v>74</v>
      </c>
      <c r="AY1838" s="15" t="s">
        <v>124</v>
      </c>
      <c r="BE1838" s="133">
        <f>IF(N1838="základní",J1838,0)</f>
        <v>4650</v>
      </c>
      <c r="BF1838" s="133">
        <f>IF(N1838="snížená",J1838,0)</f>
        <v>0</v>
      </c>
      <c r="BG1838" s="133">
        <f>IF(N1838="zákl. přenesená",J1838,0)</f>
        <v>0</v>
      </c>
      <c r="BH1838" s="133">
        <f>IF(N1838="sníž. přenesená",J1838,0)</f>
        <v>0</v>
      </c>
      <c r="BI1838" s="133">
        <f>IF(N1838="nulová",J1838,0)</f>
        <v>0</v>
      </c>
      <c r="BJ1838" s="15" t="s">
        <v>72</v>
      </c>
      <c r="BK1838" s="133">
        <f>ROUND(I1838*H1838,2)</f>
        <v>4650</v>
      </c>
      <c r="BL1838" s="15" t="s">
        <v>219</v>
      </c>
      <c r="BM1838" s="132" t="s">
        <v>3578</v>
      </c>
    </row>
    <row r="1839" spans="2:65" s="1" customFormat="1">
      <c r="B1839" s="27"/>
      <c r="D1839" s="134" t="s">
        <v>133</v>
      </c>
      <c r="F1839" s="135" t="s">
        <v>3579</v>
      </c>
      <c r="L1839" s="27"/>
      <c r="M1839" s="136"/>
      <c r="T1839" s="47"/>
      <c r="AT1839" s="15" t="s">
        <v>133</v>
      </c>
      <c r="AU1839" s="15" t="s">
        <v>74</v>
      </c>
    </row>
    <row r="1840" spans="2:65" s="1" customFormat="1">
      <c r="B1840" s="27"/>
      <c r="D1840" s="137" t="s">
        <v>135</v>
      </c>
      <c r="F1840" s="138" t="s">
        <v>3580</v>
      </c>
      <c r="L1840" s="27"/>
      <c r="M1840" s="136"/>
      <c r="T1840" s="47"/>
      <c r="AT1840" s="15" t="s">
        <v>135</v>
      </c>
      <c r="AU1840" s="15" t="s">
        <v>74</v>
      </c>
    </row>
    <row r="1841" spans="2:65" s="1" customFormat="1" ht="16.5" customHeight="1">
      <c r="B1841" s="121"/>
      <c r="C1841" s="122" t="s">
        <v>3581</v>
      </c>
      <c r="D1841" s="122" t="s">
        <v>126</v>
      </c>
      <c r="E1841" s="123" t="s">
        <v>3582</v>
      </c>
      <c r="F1841" s="124" t="s">
        <v>3583</v>
      </c>
      <c r="G1841" s="125" t="s">
        <v>129</v>
      </c>
      <c r="H1841" s="126">
        <v>100</v>
      </c>
      <c r="I1841" s="127">
        <v>37.799999999999997</v>
      </c>
      <c r="J1841" s="127">
        <f>ROUND(I1841*H1841,2)</f>
        <v>3780</v>
      </c>
      <c r="K1841" s="124" t="s">
        <v>130</v>
      </c>
      <c r="L1841" s="27"/>
      <c r="M1841" s="128" t="s">
        <v>3</v>
      </c>
      <c r="N1841" s="129" t="s">
        <v>36</v>
      </c>
      <c r="O1841" s="130">
        <v>7.3999999999999996E-2</v>
      </c>
      <c r="P1841" s="130">
        <f>O1841*H1841</f>
        <v>7.3999999999999995</v>
      </c>
      <c r="Q1841" s="130">
        <v>1E-3</v>
      </c>
      <c r="R1841" s="130">
        <f>Q1841*H1841</f>
        <v>0.1</v>
      </c>
      <c r="S1841" s="130">
        <v>3.1E-4</v>
      </c>
      <c r="T1841" s="131">
        <f>S1841*H1841</f>
        <v>3.1E-2</v>
      </c>
      <c r="AR1841" s="132" t="s">
        <v>219</v>
      </c>
      <c r="AT1841" s="132" t="s">
        <v>126</v>
      </c>
      <c r="AU1841" s="132" t="s">
        <v>74</v>
      </c>
      <c r="AY1841" s="15" t="s">
        <v>124</v>
      </c>
      <c r="BE1841" s="133">
        <f>IF(N1841="základní",J1841,0)</f>
        <v>3780</v>
      </c>
      <c r="BF1841" s="133">
        <f>IF(N1841="snížená",J1841,0)</f>
        <v>0</v>
      </c>
      <c r="BG1841" s="133">
        <f>IF(N1841="zákl. přenesená",J1841,0)</f>
        <v>0</v>
      </c>
      <c r="BH1841" s="133">
        <f>IF(N1841="sníž. přenesená",J1841,0)</f>
        <v>0</v>
      </c>
      <c r="BI1841" s="133">
        <f>IF(N1841="nulová",J1841,0)</f>
        <v>0</v>
      </c>
      <c r="BJ1841" s="15" t="s">
        <v>72</v>
      </c>
      <c r="BK1841" s="133">
        <f>ROUND(I1841*H1841,2)</f>
        <v>3780</v>
      </c>
      <c r="BL1841" s="15" t="s">
        <v>219</v>
      </c>
      <c r="BM1841" s="132" t="s">
        <v>3584</v>
      </c>
    </row>
    <row r="1842" spans="2:65" s="1" customFormat="1">
      <c r="B1842" s="27"/>
      <c r="D1842" s="134" t="s">
        <v>133</v>
      </c>
      <c r="F1842" s="135" t="s">
        <v>3585</v>
      </c>
      <c r="L1842" s="27"/>
      <c r="M1842" s="136"/>
      <c r="T1842" s="47"/>
      <c r="AT1842" s="15" t="s">
        <v>133</v>
      </c>
      <c r="AU1842" s="15" t="s">
        <v>74</v>
      </c>
    </row>
    <row r="1843" spans="2:65" s="1" customFormat="1">
      <c r="B1843" s="27"/>
      <c r="D1843" s="137" t="s">
        <v>135</v>
      </c>
      <c r="F1843" s="138" t="s">
        <v>3586</v>
      </c>
      <c r="L1843" s="27"/>
      <c r="M1843" s="136"/>
      <c r="T1843" s="47"/>
      <c r="AT1843" s="15" t="s">
        <v>135</v>
      </c>
      <c r="AU1843" s="15" t="s">
        <v>74</v>
      </c>
    </row>
    <row r="1844" spans="2:65" s="1" customFormat="1" ht="21.75" customHeight="1">
      <c r="B1844" s="121"/>
      <c r="C1844" s="122" t="s">
        <v>3587</v>
      </c>
      <c r="D1844" s="122" t="s">
        <v>126</v>
      </c>
      <c r="E1844" s="123" t="s">
        <v>3588</v>
      </c>
      <c r="F1844" s="124" t="s">
        <v>3589</v>
      </c>
      <c r="G1844" s="125" t="s">
        <v>129</v>
      </c>
      <c r="H1844" s="126">
        <v>50</v>
      </c>
      <c r="I1844" s="127">
        <v>40.9</v>
      </c>
      <c r="J1844" s="127">
        <f>ROUND(I1844*H1844,2)</f>
        <v>2045</v>
      </c>
      <c r="K1844" s="124" t="s">
        <v>130</v>
      </c>
      <c r="L1844" s="27"/>
      <c r="M1844" s="128" t="s">
        <v>3</v>
      </c>
      <c r="N1844" s="129" t="s">
        <v>36</v>
      </c>
      <c r="O1844" s="130">
        <v>0.08</v>
      </c>
      <c r="P1844" s="130">
        <f>O1844*H1844</f>
        <v>4</v>
      </c>
      <c r="Q1844" s="130">
        <v>1E-3</v>
      </c>
      <c r="R1844" s="130">
        <f>Q1844*H1844</f>
        <v>0.05</v>
      </c>
      <c r="S1844" s="130">
        <v>3.1E-4</v>
      </c>
      <c r="T1844" s="131">
        <f>S1844*H1844</f>
        <v>1.55E-2</v>
      </c>
      <c r="AR1844" s="132" t="s">
        <v>219</v>
      </c>
      <c r="AT1844" s="132" t="s">
        <v>126</v>
      </c>
      <c r="AU1844" s="132" t="s">
        <v>74</v>
      </c>
      <c r="AY1844" s="15" t="s">
        <v>124</v>
      </c>
      <c r="BE1844" s="133">
        <f>IF(N1844="základní",J1844,0)</f>
        <v>2045</v>
      </c>
      <c r="BF1844" s="133">
        <f>IF(N1844="snížená",J1844,0)</f>
        <v>0</v>
      </c>
      <c r="BG1844" s="133">
        <f>IF(N1844="zákl. přenesená",J1844,0)</f>
        <v>0</v>
      </c>
      <c r="BH1844" s="133">
        <f>IF(N1844="sníž. přenesená",J1844,0)</f>
        <v>0</v>
      </c>
      <c r="BI1844" s="133">
        <f>IF(N1844="nulová",J1844,0)</f>
        <v>0</v>
      </c>
      <c r="BJ1844" s="15" t="s">
        <v>72</v>
      </c>
      <c r="BK1844" s="133">
        <f>ROUND(I1844*H1844,2)</f>
        <v>2045</v>
      </c>
      <c r="BL1844" s="15" t="s">
        <v>219</v>
      </c>
      <c r="BM1844" s="132" t="s">
        <v>3590</v>
      </c>
    </row>
    <row r="1845" spans="2:65" s="1" customFormat="1">
      <c r="B1845" s="27"/>
      <c r="D1845" s="134" t="s">
        <v>133</v>
      </c>
      <c r="F1845" s="135" t="s">
        <v>3591</v>
      </c>
      <c r="L1845" s="27"/>
      <c r="M1845" s="136"/>
      <c r="T1845" s="47"/>
      <c r="AT1845" s="15" t="s">
        <v>133</v>
      </c>
      <c r="AU1845" s="15" t="s">
        <v>74</v>
      </c>
    </row>
    <row r="1846" spans="2:65" s="1" customFormat="1">
      <c r="B1846" s="27"/>
      <c r="D1846" s="137" t="s">
        <v>135</v>
      </c>
      <c r="F1846" s="138" t="s">
        <v>3592</v>
      </c>
      <c r="L1846" s="27"/>
      <c r="M1846" s="136"/>
      <c r="T1846" s="47"/>
      <c r="AT1846" s="15" t="s">
        <v>135</v>
      </c>
      <c r="AU1846" s="15" t="s">
        <v>74</v>
      </c>
    </row>
    <row r="1847" spans="2:65" s="1" customFormat="1" ht="24.2" customHeight="1">
      <c r="B1847" s="121"/>
      <c r="C1847" s="122" t="s">
        <v>3593</v>
      </c>
      <c r="D1847" s="122" t="s">
        <v>126</v>
      </c>
      <c r="E1847" s="123" t="s">
        <v>3594</v>
      </c>
      <c r="F1847" s="124" t="s">
        <v>3595</v>
      </c>
      <c r="G1847" s="125" t="s">
        <v>129</v>
      </c>
      <c r="H1847" s="126">
        <v>100</v>
      </c>
      <c r="I1847" s="127">
        <v>3.9</v>
      </c>
      <c r="J1847" s="127">
        <f>ROUND(I1847*H1847,2)</f>
        <v>390</v>
      </c>
      <c r="K1847" s="124" t="s">
        <v>130</v>
      </c>
      <c r="L1847" s="27"/>
      <c r="M1847" s="128" t="s">
        <v>3</v>
      </c>
      <c r="N1847" s="129" t="s">
        <v>36</v>
      </c>
      <c r="O1847" s="130">
        <v>6.0000000000000001E-3</v>
      </c>
      <c r="P1847" s="130">
        <f>O1847*H1847</f>
        <v>0.6</v>
      </c>
      <c r="Q1847" s="130">
        <v>1.0000000000000001E-5</v>
      </c>
      <c r="R1847" s="130">
        <f>Q1847*H1847</f>
        <v>1E-3</v>
      </c>
      <c r="S1847" s="130">
        <v>0</v>
      </c>
      <c r="T1847" s="131">
        <f>S1847*H1847</f>
        <v>0</v>
      </c>
      <c r="AR1847" s="132" t="s">
        <v>219</v>
      </c>
      <c r="AT1847" s="132" t="s">
        <v>126</v>
      </c>
      <c r="AU1847" s="132" t="s">
        <v>74</v>
      </c>
      <c r="AY1847" s="15" t="s">
        <v>124</v>
      </c>
      <c r="BE1847" s="133">
        <f>IF(N1847="základní",J1847,0)</f>
        <v>390</v>
      </c>
      <c r="BF1847" s="133">
        <f>IF(N1847="snížená",J1847,0)</f>
        <v>0</v>
      </c>
      <c r="BG1847" s="133">
        <f>IF(N1847="zákl. přenesená",J1847,0)</f>
        <v>0</v>
      </c>
      <c r="BH1847" s="133">
        <f>IF(N1847="sníž. přenesená",J1847,0)</f>
        <v>0</v>
      </c>
      <c r="BI1847" s="133">
        <f>IF(N1847="nulová",J1847,0)</f>
        <v>0</v>
      </c>
      <c r="BJ1847" s="15" t="s">
        <v>72</v>
      </c>
      <c r="BK1847" s="133">
        <f>ROUND(I1847*H1847,2)</f>
        <v>390</v>
      </c>
      <c r="BL1847" s="15" t="s">
        <v>219</v>
      </c>
      <c r="BM1847" s="132" t="s">
        <v>3596</v>
      </c>
    </row>
    <row r="1848" spans="2:65" s="1" customFormat="1" ht="19.5">
      <c r="B1848" s="27"/>
      <c r="D1848" s="134" t="s">
        <v>133</v>
      </c>
      <c r="F1848" s="135" t="s">
        <v>3597</v>
      </c>
      <c r="L1848" s="27"/>
      <c r="M1848" s="136"/>
      <c r="T1848" s="47"/>
      <c r="AT1848" s="15" t="s">
        <v>133</v>
      </c>
      <c r="AU1848" s="15" t="s">
        <v>74</v>
      </c>
    </row>
    <row r="1849" spans="2:65" s="1" customFormat="1">
      <c r="B1849" s="27"/>
      <c r="D1849" s="137" t="s">
        <v>135</v>
      </c>
      <c r="F1849" s="138" t="s">
        <v>3598</v>
      </c>
      <c r="L1849" s="27"/>
      <c r="M1849" s="136"/>
      <c r="T1849" s="47"/>
      <c r="AT1849" s="15" t="s">
        <v>135</v>
      </c>
      <c r="AU1849" s="15" t="s">
        <v>74</v>
      </c>
    </row>
    <row r="1850" spans="2:65" s="1" customFormat="1" ht="24.2" customHeight="1">
      <c r="B1850" s="121"/>
      <c r="C1850" s="122" t="s">
        <v>3599</v>
      </c>
      <c r="D1850" s="122" t="s">
        <v>126</v>
      </c>
      <c r="E1850" s="123" t="s">
        <v>3600</v>
      </c>
      <c r="F1850" s="124" t="s">
        <v>3601</v>
      </c>
      <c r="G1850" s="125" t="s">
        <v>129</v>
      </c>
      <c r="H1850" s="126">
        <v>100</v>
      </c>
      <c r="I1850" s="127">
        <v>78.599999999999994</v>
      </c>
      <c r="J1850" s="127">
        <f>ROUND(I1850*H1850,2)</f>
        <v>7860</v>
      </c>
      <c r="K1850" s="124" t="s">
        <v>130</v>
      </c>
      <c r="L1850" s="27"/>
      <c r="M1850" s="128" t="s">
        <v>3</v>
      </c>
      <c r="N1850" s="129" t="s">
        <v>36</v>
      </c>
      <c r="O1850" s="130">
        <v>0.105</v>
      </c>
      <c r="P1850" s="130">
        <f>O1850*H1850</f>
        <v>10.5</v>
      </c>
      <c r="Q1850" s="130">
        <v>3.3E-4</v>
      </c>
      <c r="R1850" s="130">
        <f>Q1850*H1850</f>
        <v>3.3000000000000002E-2</v>
      </c>
      <c r="S1850" s="130">
        <v>0</v>
      </c>
      <c r="T1850" s="131">
        <f>S1850*H1850</f>
        <v>0</v>
      </c>
      <c r="AR1850" s="132" t="s">
        <v>219</v>
      </c>
      <c r="AT1850" s="132" t="s">
        <v>126</v>
      </c>
      <c r="AU1850" s="132" t="s">
        <v>74</v>
      </c>
      <c r="AY1850" s="15" t="s">
        <v>124</v>
      </c>
      <c r="BE1850" s="133">
        <f>IF(N1850="základní",J1850,0)</f>
        <v>7860</v>
      </c>
      <c r="BF1850" s="133">
        <f>IF(N1850="snížená",J1850,0)</f>
        <v>0</v>
      </c>
      <c r="BG1850" s="133">
        <f>IF(N1850="zákl. přenesená",J1850,0)</f>
        <v>0</v>
      </c>
      <c r="BH1850" s="133">
        <f>IF(N1850="sníž. přenesená",J1850,0)</f>
        <v>0</v>
      </c>
      <c r="BI1850" s="133">
        <f>IF(N1850="nulová",J1850,0)</f>
        <v>0</v>
      </c>
      <c r="BJ1850" s="15" t="s">
        <v>72</v>
      </c>
      <c r="BK1850" s="133">
        <f>ROUND(I1850*H1850,2)</f>
        <v>7860</v>
      </c>
      <c r="BL1850" s="15" t="s">
        <v>219</v>
      </c>
      <c r="BM1850" s="132" t="s">
        <v>3602</v>
      </c>
    </row>
    <row r="1851" spans="2:65" s="1" customFormat="1">
      <c r="B1851" s="27"/>
      <c r="D1851" s="134" t="s">
        <v>133</v>
      </c>
      <c r="F1851" s="135" t="s">
        <v>3603</v>
      </c>
      <c r="L1851" s="27"/>
      <c r="M1851" s="136"/>
      <c r="T1851" s="47"/>
      <c r="AT1851" s="15" t="s">
        <v>133</v>
      </c>
      <c r="AU1851" s="15" t="s">
        <v>74</v>
      </c>
    </row>
    <row r="1852" spans="2:65" s="1" customFormat="1">
      <c r="B1852" s="27"/>
      <c r="D1852" s="137" t="s">
        <v>135</v>
      </c>
      <c r="F1852" s="138" t="s">
        <v>3604</v>
      </c>
      <c r="L1852" s="27"/>
      <c r="M1852" s="136"/>
      <c r="T1852" s="47"/>
      <c r="AT1852" s="15" t="s">
        <v>135</v>
      </c>
      <c r="AU1852" s="15" t="s">
        <v>74</v>
      </c>
    </row>
    <row r="1853" spans="2:65" s="1" customFormat="1" ht="24.2" customHeight="1">
      <c r="B1853" s="121"/>
      <c r="C1853" s="122" t="s">
        <v>3605</v>
      </c>
      <c r="D1853" s="122" t="s">
        <v>126</v>
      </c>
      <c r="E1853" s="123" t="s">
        <v>3606</v>
      </c>
      <c r="F1853" s="124" t="s">
        <v>3607</v>
      </c>
      <c r="G1853" s="125" t="s">
        <v>129</v>
      </c>
      <c r="H1853" s="126">
        <v>100</v>
      </c>
      <c r="I1853" s="127">
        <v>83.7</v>
      </c>
      <c r="J1853" s="127">
        <f>ROUND(I1853*H1853,2)</f>
        <v>8370</v>
      </c>
      <c r="K1853" s="124" t="s">
        <v>130</v>
      </c>
      <c r="L1853" s="27"/>
      <c r="M1853" s="128" t="s">
        <v>3</v>
      </c>
      <c r="N1853" s="129" t="s">
        <v>36</v>
      </c>
      <c r="O1853" s="130">
        <v>0.115</v>
      </c>
      <c r="P1853" s="130">
        <f>O1853*H1853</f>
        <v>11.5</v>
      </c>
      <c r="Q1853" s="130">
        <v>3.3E-4</v>
      </c>
      <c r="R1853" s="130">
        <f>Q1853*H1853</f>
        <v>3.3000000000000002E-2</v>
      </c>
      <c r="S1853" s="130">
        <v>0</v>
      </c>
      <c r="T1853" s="131">
        <f>S1853*H1853</f>
        <v>0</v>
      </c>
      <c r="AR1853" s="132" t="s">
        <v>219</v>
      </c>
      <c r="AT1853" s="132" t="s">
        <v>126</v>
      </c>
      <c r="AU1853" s="132" t="s">
        <v>74</v>
      </c>
      <c r="AY1853" s="15" t="s">
        <v>124</v>
      </c>
      <c r="BE1853" s="133">
        <f>IF(N1853="základní",J1853,0)</f>
        <v>8370</v>
      </c>
      <c r="BF1853" s="133">
        <f>IF(N1853="snížená",J1853,0)</f>
        <v>0</v>
      </c>
      <c r="BG1853" s="133">
        <f>IF(N1853="zákl. přenesená",J1853,0)</f>
        <v>0</v>
      </c>
      <c r="BH1853" s="133">
        <f>IF(N1853="sníž. přenesená",J1853,0)</f>
        <v>0</v>
      </c>
      <c r="BI1853" s="133">
        <f>IF(N1853="nulová",J1853,0)</f>
        <v>0</v>
      </c>
      <c r="BJ1853" s="15" t="s">
        <v>72</v>
      </c>
      <c r="BK1853" s="133">
        <f>ROUND(I1853*H1853,2)</f>
        <v>8370</v>
      </c>
      <c r="BL1853" s="15" t="s">
        <v>219</v>
      </c>
      <c r="BM1853" s="132" t="s">
        <v>3608</v>
      </c>
    </row>
    <row r="1854" spans="2:65" s="1" customFormat="1" ht="19.5">
      <c r="B1854" s="27"/>
      <c r="D1854" s="134" t="s">
        <v>133</v>
      </c>
      <c r="F1854" s="135" t="s">
        <v>3609</v>
      </c>
      <c r="L1854" s="27"/>
      <c r="M1854" s="136"/>
      <c r="T1854" s="47"/>
      <c r="AT1854" s="15" t="s">
        <v>133</v>
      </c>
      <c r="AU1854" s="15" t="s">
        <v>74</v>
      </c>
    </row>
    <row r="1855" spans="2:65" s="1" customFormat="1">
      <c r="B1855" s="27"/>
      <c r="D1855" s="137" t="s">
        <v>135</v>
      </c>
      <c r="F1855" s="138" t="s">
        <v>3610</v>
      </c>
      <c r="L1855" s="27"/>
      <c r="M1855" s="136"/>
      <c r="T1855" s="47"/>
      <c r="AT1855" s="15" t="s">
        <v>135</v>
      </c>
      <c r="AU1855" s="15" t="s">
        <v>74</v>
      </c>
    </row>
    <row r="1856" spans="2:65" s="1" customFormat="1" ht="24.2" customHeight="1">
      <c r="B1856" s="121"/>
      <c r="C1856" s="122" t="s">
        <v>3611</v>
      </c>
      <c r="D1856" s="122" t="s">
        <v>126</v>
      </c>
      <c r="E1856" s="123" t="s">
        <v>3612</v>
      </c>
      <c r="F1856" s="124" t="s">
        <v>3613</v>
      </c>
      <c r="G1856" s="125" t="s">
        <v>129</v>
      </c>
      <c r="H1856" s="126">
        <v>100</v>
      </c>
      <c r="I1856" s="127">
        <v>48.4</v>
      </c>
      <c r="J1856" s="127">
        <f>ROUND(I1856*H1856,2)</f>
        <v>4840</v>
      </c>
      <c r="K1856" s="124" t="s">
        <v>130</v>
      </c>
      <c r="L1856" s="27"/>
      <c r="M1856" s="128" t="s">
        <v>3</v>
      </c>
      <c r="N1856" s="129" t="s">
        <v>36</v>
      </c>
      <c r="O1856" s="130">
        <v>0</v>
      </c>
      <c r="P1856" s="130">
        <f>O1856*H1856</f>
        <v>0</v>
      </c>
      <c r="Q1856" s="130">
        <v>4.0000000000000003E-5</v>
      </c>
      <c r="R1856" s="130">
        <f>Q1856*H1856</f>
        <v>4.0000000000000001E-3</v>
      </c>
      <c r="S1856" s="130">
        <v>0</v>
      </c>
      <c r="T1856" s="131">
        <f>S1856*H1856</f>
        <v>0</v>
      </c>
      <c r="AR1856" s="132" t="s">
        <v>219</v>
      </c>
      <c r="AT1856" s="132" t="s">
        <v>126</v>
      </c>
      <c r="AU1856" s="132" t="s">
        <v>74</v>
      </c>
      <c r="AY1856" s="15" t="s">
        <v>124</v>
      </c>
      <c r="BE1856" s="133">
        <f>IF(N1856="základní",J1856,0)</f>
        <v>4840</v>
      </c>
      <c r="BF1856" s="133">
        <f>IF(N1856="snížená",J1856,0)</f>
        <v>0</v>
      </c>
      <c r="BG1856" s="133">
        <f>IF(N1856="zákl. přenesená",J1856,0)</f>
        <v>0</v>
      </c>
      <c r="BH1856" s="133">
        <f>IF(N1856="sníž. přenesená",J1856,0)</f>
        <v>0</v>
      </c>
      <c r="BI1856" s="133">
        <f>IF(N1856="nulová",J1856,0)</f>
        <v>0</v>
      </c>
      <c r="BJ1856" s="15" t="s">
        <v>72</v>
      </c>
      <c r="BK1856" s="133">
        <f>ROUND(I1856*H1856,2)</f>
        <v>4840</v>
      </c>
      <c r="BL1856" s="15" t="s">
        <v>219</v>
      </c>
      <c r="BM1856" s="132" t="s">
        <v>3614</v>
      </c>
    </row>
    <row r="1857" spans="2:65" s="1" customFormat="1" ht="29.25">
      <c r="B1857" s="27"/>
      <c r="D1857" s="134" t="s">
        <v>133</v>
      </c>
      <c r="F1857" s="135" t="s">
        <v>3615</v>
      </c>
      <c r="L1857" s="27"/>
      <c r="M1857" s="136"/>
      <c r="T1857" s="47"/>
      <c r="AT1857" s="15" t="s">
        <v>133</v>
      </c>
      <c r="AU1857" s="15" t="s">
        <v>74</v>
      </c>
    </row>
    <row r="1858" spans="2:65" s="1" customFormat="1">
      <c r="B1858" s="27"/>
      <c r="D1858" s="137" t="s">
        <v>135</v>
      </c>
      <c r="F1858" s="138" t="s">
        <v>3616</v>
      </c>
      <c r="L1858" s="27"/>
      <c r="M1858" s="136"/>
      <c r="T1858" s="47"/>
      <c r="AT1858" s="15" t="s">
        <v>135</v>
      </c>
      <c r="AU1858" s="15" t="s">
        <v>74</v>
      </c>
    </row>
    <row r="1859" spans="2:65" s="11" customFormat="1" ht="22.9" customHeight="1">
      <c r="B1859" s="110"/>
      <c r="D1859" s="111" t="s">
        <v>64</v>
      </c>
      <c r="E1859" s="119" t="s">
        <v>3617</v>
      </c>
      <c r="F1859" s="119" t="s">
        <v>3618</v>
      </c>
      <c r="J1859" s="120">
        <f>BK1859</f>
        <v>2304.04</v>
      </c>
      <c r="L1859" s="110"/>
      <c r="M1859" s="114"/>
      <c r="P1859" s="115">
        <f>SUM(P1860:P1901)</f>
        <v>4.0982000000000003</v>
      </c>
      <c r="R1859" s="115">
        <f>SUM(R1860:R1901)</f>
        <v>2E-3</v>
      </c>
      <c r="T1859" s="116">
        <f>SUM(T1860:T1901)</f>
        <v>5.1000000000000004E-2</v>
      </c>
      <c r="AR1859" s="111" t="s">
        <v>74</v>
      </c>
      <c r="AT1859" s="117" t="s">
        <v>64</v>
      </c>
      <c r="AU1859" s="117" t="s">
        <v>72</v>
      </c>
      <c r="AY1859" s="111" t="s">
        <v>124</v>
      </c>
      <c r="BK1859" s="118">
        <f>SUM(BK1860:BK1901)</f>
        <v>2304.04</v>
      </c>
    </row>
    <row r="1860" spans="2:65" s="1" customFormat="1" ht="24.2" customHeight="1">
      <c r="B1860" s="121"/>
      <c r="C1860" s="122" t="s">
        <v>3619</v>
      </c>
      <c r="D1860" s="122" t="s">
        <v>126</v>
      </c>
      <c r="E1860" s="123" t="s">
        <v>3620</v>
      </c>
      <c r="F1860" s="124" t="s">
        <v>3621</v>
      </c>
      <c r="G1860" s="125" t="s">
        <v>129</v>
      </c>
      <c r="H1860" s="126">
        <v>1</v>
      </c>
      <c r="I1860" s="127">
        <v>96</v>
      </c>
      <c r="J1860" s="127">
        <f>ROUND(I1860*H1860,2)</f>
        <v>96</v>
      </c>
      <c r="K1860" s="124" t="s">
        <v>130</v>
      </c>
      <c r="L1860" s="27"/>
      <c r="M1860" s="128" t="s">
        <v>3</v>
      </c>
      <c r="N1860" s="129" t="s">
        <v>36</v>
      </c>
      <c r="O1860" s="130">
        <v>0.21</v>
      </c>
      <c r="P1860" s="130">
        <f>O1860*H1860</f>
        <v>0.21</v>
      </c>
      <c r="Q1860" s="130">
        <v>0</v>
      </c>
      <c r="R1860" s="130">
        <f>Q1860*H1860</f>
        <v>0</v>
      </c>
      <c r="S1860" s="130">
        <v>0.01</v>
      </c>
      <c r="T1860" s="131">
        <f>S1860*H1860</f>
        <v>0.01</v>
      </c>
      <c r="AR1860" s="132" t="s">
        <v>219</v>
      </c>
      <c r="AT1860" s="132" t="s">
        <v>126</v>
      </c>
      <c r="AU1860" s="132" t="s">
        <v>74</v>
      </c>
      <c r="AY1860" s="15" t="s">
        <v>124</v>
      </c>
      <c r="BE1860" s="133">
        <f>IF(N1860="základní",J1860,0)</f>
        <v>96</v>
      </c>
      <c r="BF1860" s="133">
        <f>IF(N1860="snížená",J1860,0)</f>
        <v>0</v>
      </c>
      <c r="BG1860" s="133">
        <f>IF(N1860="zákl. přenesená",J1860,0)</f>
        <v>0</v>
      </c>
      <c r="BH1860" s="133">
        <f>IF(N1860="sníž. přenesená",J1860,0)</f>
        <v>0</v>
      </c>
      <c r="BI1860" s="133">
        <f>IF(N1860="nulová",J1860,0)</f>
        <v>0</v>
      </c>
      <c r="BJ1860" s="15" t="s">
        <v>72</v>
      </c>
      <c r="BK1860" s="133">
        <f>ROUND(I1860*H1860,2)</f>
        <v>96</v>
      </c>
      <c r="BL1860" s="15" t="s">
        <v>219</v>
      </c>
      <c r="BM1860" s="132" t="s">
        <v>3622</v>
      </c>
    </row>
    <row r="1861" spans="2:65" s="1" customFormat="1" ht="19.5">
      <c r="B1861" s="27"/>
      <c r="D1861" s="134" t="s">
        <v>133</v>
      </c>
      <c r="F1861" s="135" t="s">
        <v>3623</v>
      </c>
      <c r="L1861" s="27"/>
      <c r="M1861" s="136"/>
      <c r="T1861" s="47"/>
      <c r="AT1861" s="15" t="s">
        <v>133</v>
      </c>
      <c r="AU1861" s="15" t="s">
        <v>74</v>
      </c>
    </row>
    <row r="1862" spans="2:65" s="1" customFormat="1">
      <c r="B1862" s="27"/>
      <c r="D1862" s="137" t="s">
        <v>135</v>
      </c>
      <c r="F1862" s="138" t="s">
        <v>3624</v>
      </c>
      <c r="L1862" s="27"/>
      <c r="M1862" s="136"/>
      <c r="T1862" s="47"/>
      <c r="AT1862" s="15" t="s">
        <v>135</v>
      </c>
      <c r="AU1862" s="15" t="s">
        <v>74</v>
      </c>
    </row>
    <row r="1863" spans="2:65" s="1" customFormat="1" ht="16.5" customHeight="1">
      <c r="B1863" s="121"/>
      <c r="C1863" s="122" t="s">
        <v>3625</v>
      </c>
      <c r="D1863" s="122" t="s">
        <v>126</v>
      </c>
      <c r="E1863" s="123" t="s">
        <v>3626</v>
      </c>
      <c r="F1863" s="124" t="s">
        <v>3627</v>
      </c>
      <c r="G1863" s="125" t="s">
        <v>129</v>
      </c>
      <c r="H1863" s="126">
        <v>1</v>
      </c>
      <c r="I1863" s="127">
        <v>101</v>
      </c>
      <c r="J1863" s="127">
        <f>ROUND(I1863*H1863,2)</f>
        <v>101</v>
      </c>
      <c r="K1863" s="124" t="s">
        <v>130</v>
      </c>
      <c r="L1863" s="27"/>
      <c r="M1863" s="128" t="s">
        <v>3</v>
      </c>
      <c r="N1863" s="129" t="s">
        <v>36</v>
      </c>
      <c r="O1863" s="130">
        <v>0.22</v>
      </c>
      <c r="P1863" s="130">
        <f>O1863*H1863</f>
        <v>0.22</v>
      </c>
      <c r="Q1863" s="130">
        <v>0</v>
      </c>
      <c r="R1863" s="130">
        <f>Q1863*H1863</f>
        <v>0</v>
      </c>
      <c r="S1863" s="130">
        <v>0.01</v>
      </c>
      <c r="T1863" s="131">
        <f>S1863*H1863</f>
        <v>0.01</v>
      </c>
      <c r="AR1863" s="132" t="s">
        <v>219</v>
      </c>
      <c r="AT1863" s="132" t="s">
        <v>126</v>
      </c>
      <c r="AU1863" s="132" t="s">
        <v>74</v>
      </c>
      <c r="AY1863" s="15" t="s">
        <v>124</v>
      </c>
      <c r="BE1863" s="133">
        <f>IF(N1863="základní",J1863,0)</f>
        <v>101</v>
      </c>
      <c r="BF1863" s="133">
        <f>IF(N1863="snížená",J1863,0)</f>
        <v>0</v>
      </c>
      <c r="BG1863" s="133">
        <f>IF(N1863="zákl. přenesená",J1863,0)</f>
        <v>0</v>
      </c>
      <c r="BH1863" s="133">
        <f>IF(N1863="sníž. přenesená",J1863,0)</f>
        <v>0</v>
      </c>
      <c r="BI1863" s="133">
        <f>IF(N1863="nulová",J1863,0)</f>
        <v>0</v>
      </c>
      <c r="BJ1863" s="15" t="s">
        <v>72</v>
      </c>
      <c r="BK1863" s="133">
        <f>ROUND(I1863*H1863,2)</f>
        <v>101</v>
      </c>
      <c r="BL1863" s="15" t="s">
        <v>219</v>
      </c>
      <c r="BM1863" s="132" t="s">
        <v>3628</v>
      </c>
    </row>
    <row r="1864" spans="2:65" s="1" customFormat="1">
      <c r="B1864" s="27"/>
      <c r="D1864" s="134" t="s">
        <v>133</v>
      </c>
      <c r="F1864" s="135" t="s">
        <v>3629</v>
      </c>
      <c r="L1864" s="27"/>
      <c r="M1864" s="136"/>
      <c r="T1864" s="47"/>
      <c r="AT1864" s="15" t="s">
        <v>133</v>
      </c>
      <c r="AU1864" s="15" t="s">
        <v>74</v>
      </c>
    </row>
    <row r="1865" spans="2:65" s="1" customFormat="1">
      <c r="B1865" s="27"/>
      <c r="D1865" s="137" t="s">
        <v>135</v>
      </c>
      <c r="F1865" s="138" t="s">
        <v>3630</v>
      </c>
      <c r="L1865" s="27"/>
      <c r="M1865" s="136"/>
      <c r="T1865" s="47"/>
      <c r="AT1865" s="15" t="s">
        <v>135</v>
      </c>
      <c r="AU1865" s="15" t="s">
        <v>74</v>
      </c>
    </row>
    <row r="1866" spans="2:65" s="1" customFormat="1" ht="21.75" customHeight="1">
      <c r="B1866" s="121"/>
      <c r="C1866" s="122" t="s">
        <v>3631</v>
      </c>
      <c r="D1866" s="122" t="s">
        <v>126</v>
      </c>
      <c r="E1866" s="123" t="s">
        <v>3632</v>
      </c>
      <c r="F1866" s="124" t="s">
        <v>3633</v>
      </c>
      <c r="G1866" s="125" t="s">
        <v>129</v>
      </c>
      <c r="H1866" s="126">
        <v>1</v>
      </c>
      <c r="I1866" s="127">
        <v>137</v>
      </c>
      <c r="J1866" s="127">
        <f>ROUND(I1866*H1866,2)</f>
        <v>137</v>
      </c>
      <c r="K1866" s="124" t="s">
        <v>130</v>
      </c>
      <c r="L1866" s="27"/>
      <c r="M1866" s="128" t="s">
        <v>3</v>
      </c>
      <c r="N1866" s="129" t="s">
        <v>36</v>
      </c>
      <c r="O1866" s="130">
        <v>0.3</v>
      </c>
      <c r="P1866" s="130">
        <f>O1866*H1866</f>
        <v>0.3</v>
      </c>
      <c r="Q1866" s="130">
        <v>0</v>
      </c>
      <c r="R1866" s="130">
        <f>Q1866*H1866</f>
        <v>0</v>
      </c>
      <c r="S1866" s="130">
        <v>1.4E-2</v>
      </c>
      <c r="T1866" s="131">
        <f>S1866*H1866</f>
        <v>1.4E-2</v>
      </c>
      <c r="AR1866" s="132" t="s">
        <v>219</v>
      </c>
      <c r="AT1866" s="132" t="s">
        <v>126</v>
      </c>
      <c r="AU1866" s="132" t="s">
        <v>74</v>
      </c>
      <c r="AY1866" s="15" t="s">
        <v>124</v>
      </c>
      <c r="BE1866" s="133">
        <f>IF(N1866="základní",J1866,0)</f>
        <v>137</v>
      </c>
      <c r="BF1866" s="133">
        <f>IF(N1866="snížená",J1866,0)</f>
        <v>0</v>
      </c>
      <c r="BG1866" s="133">
        <f>IF(N1866="zákl. přenesená",J1866,0)</f>
        <v>0</v>
      </c>
      <c r="BH1866" s="133">
        <f>IF(N1866="sníž. přenesená",J1866,0)</f>
        <v>0</v>
      </c>
      <c r="BI1866" s="133">
        <f>IF(N1866="nulová",J1866,0)</f>
        <v>0</v>
      </c>
      <c r="BJ1866" s="15" t="s">
        <v>72</v>
      </c>
      <c r="BK1866" s="133">
        <f>ROUND(I1866*H1866,2)</f>
        <v>137</v>
      </c>
      <c r="BL1866" s="15" t="s">
        <v>219</v>
      </c>
      <c r="BM1866" s="132" t="s">
        <v>3634</v>
      </c>
    </row>
    <row r="1867" spans="2:65" s="1" customFormat="1">
      <c r="B1867" s="27"/>
      <c r="D1867" s="134" t="s">
        <v>133</v>
      </c>
      <c r="F1867" s="135" t="s">
        <v>3635</v>
      </c>
      <c r="L1867" s="27"/>
      <c r="M1867" s="136"/>
      <c r="T1867" s="47"/>
      <c r="AT1867" s="15" t="s">
        <v>133</v>
      </c>
      <c r="AU1867" s="15" t="s">
        <v>74</v>
      </c>
    </row>
    <row r="1868" spans="2:65" s="1" customFormat="1">
      <c r="B1868" s="27"/>
      <c r="D1868" s="137" t="s">
        <v>135</v>
      </c>
      <c r="F1868" s="138" t="s">
        <v>3636</v>
      </c>
      <c r="L1868" s="27"/>
      <c r="M1868" s="136"/>
      <c r="T1868" s="47"/>
      <c r="AT1868" s="15" t="s">
        <v>135</v>
      </c>
      <c r="AU1868" s="15" t="s">
        <v>74</v>
      </c>
    </row>
    <row r="1869" spans="2:65" s="1" customFormat="1" ht="21.75" customHeight="1">
      <c r="B1869" s="121"/>
      <c r="C1869" s="122" t="s">
        <v>3637</v>
      </c>
      <c r="D1869" s="122" t="s">
        <v>126</v>
      </c>
      <c r="E1869" s="123" t="s">
        <v>3638</v>
      </c>
      <c r="F1869" s="124" t="s">
        <v>3639</v>
      </c>
      <c r="G1869" s="125" t="s">
        <v>129</v>
      </c>
      <c r="H1869" s="126">
        <v>1</v>
      </c>
      <c r="I1869" s="127">
        <v>146</v>
      </c>
      <c r="J1869" s="127">
        <f>ROUND(I1869*H1869,2)</f>
        <v>146</v>
      </c>
      <c r="K1869" s="124" t="s">
        <v>130</v>
      </c>
      <c r="L1869" s="27"/>
      <c r="M1869" s="128" t="s">
        <v>3</v>
      </c>
      <c r="N1869" s="129" t="s">
        <v>36</v>
      </c>
      <c r="O1869" s="130">
        <v>0.32</v>
      </c>
      <c r="P1869" s="130">
        <f>O1869*H1869</f>
        <v>0.32</v>
      </c>
      <c r="Q1869" s="130">
        <v>0</v>
      </c>
      <c r="R1869" s="130">
        <f>Q1869*H1869</f>
        <v>0</v>
      </c>
      <c r="S1869" s="130">
        <v>1.7000000000000001E-2</v>
      </c>
      <c r="T1869" s="131">
        <f>S1869*H1869</f>
        <v>1.7000000000000001E-2</v>
      </c>
      <c r="AR1869" s="132" t="s">
        <v>219</v>
      </c>
      <c r="AT1869" s="132" t="s">
        <v>126</v>
      </c>
      <c r="AU1869" s="132" t="s">
        <v>74</v>
      </c>
      <c r="AY1869" s="15" t="s">
        <v>124</v>
      </c>
      <c r="BE1869" s="133">
        <f>IF(N1869="základní",J1869,0)</f>
        <v>146</v>
      </c>
      <c r="BF1869" s="133">
        <f>IF(N1869="snížená",J1869,0)</f>
        <v>0</v>
      </c>
      <c r="BG1869" s="133">
        <f>IF(N1869="zákl. přenesená",J1869,0)</f>
        <v>0</v>
      </c>
      <c r="BH1869" s="133">
        <f>IF(N1869="sníž. přenesená",J1869,0)</f>
        <v>0</v>
      </c>
      <c r="BI1869" s="133">
        <f>IF(N1869="nulová",J1869,0)</f>
        <v>0</v>
      </c>
      <c r="BJ1869" s="15" t="s">
        <v>72</v>
      </c>
      <c r="BK1869" s="133">
        <f>ROUND(I1869*H1869,2)</f>
        <v>146</v>
      </c>
      <c r="BL1869" s="15" t="s">
        <v>219</v>
      </c>
      <c r="BM1869" s="132" t="s">
        <v>3640</v>
      </c>
    </row>
    <row r="1870" spans="2:65" s="1" customFormat="1">
      <c r="B1870" s="27"/>
      <c r="D1870" s="134" t="s">
        <v>133</v>
      </c>
      <c r="F1870" s="135" t="s">
        <v>3641</v>
      </c>
      <c r="L1870" s="27"/>
      <c r="M1870" s="136"/>
      <c r="T1870" s="47"/>
      <c r="AT1870" s="15" t="s">
        <v>133</v>
      </c>
      <c r="AU1870" s="15" t="s">
        <v>74</v>
      </c>
    </row>
    <row r="1871" spans="2:65" s="1" customFormat="1">
      <c r="B1871" s="27"/>
      <c r="D1871" s="137" t="s">
        <v>135</v>
      </c>
      <c r="F1871" s="138" t="s">
        <v>3642</v>
      </c>
      <c r="L1871" s="27"/>
      <c r="M1871" s="136"/>
      <c r="T1871" s="47"/>
      <c r="AT1871" s="15" t="s">
        <v>135</v>
      </c>
      <c r="AU1871" s="15" t="s">
        <v>74</v>
      </c>
    </row>
    <row r="1872" spans="2:65" s="1" customFormat="1" ht="24.2" customHeight="1">
      <c r="B1872" s="121"/>
      <c r="C1872" s="122" t="s">
        <v>3643</v>
      </c>
      <c r="D1872" s="122" t="s">
        <v>126</v>
      </c>
      <c r="E1872" s="123" t="s">
        <v>3644</v>
      </c>
      <c r="F1872" s="124" t="s">
        <v>3645</v>
      </c>
      <c r="G1872" s="125" t="s">
        <v>252</v>
      </c>
      <c r="H1872" s="126">
        <v>1</v>
      </c>
      <c r="I1872" s="127">
        <v>67.400000000000006</v>
      </c>
      <c r="J1872" s="127">
        <f>ROUND(I1872*H1872,2)</f>
        <v>67.400000000000006</v>
      </c>
      <c r="K1872" s="124" t="s">
        <v>130</v>
      </c>
      <c r="L1872" s="27"/>
      <c r="M1872" s="128" t="s">
        <v>3</v>
      </c>
      <c r="N1872" s="129" t="s">
        <v>36</v>
      </c>
      <c r="O1872" s="130">
        <v>6.8000000000000005E-2</v>
      </c>
      <c r="P1872" s="130">
        <f>O1872*H1872</f>
        <v>6.8000000000000005E-2</v>
      </c>
      <c r="Q1872" s="130">
        <v>7.5000000000000002E-4</v>
      </c>
      <c r="R1872" s="130">
        <f>Q1872*H1872</f>
        <v>7.5000000000000002E-4</v>
      </c>
      <c r="S1872" s="130">
        <v>0</v>
      </c>
      <c r="T1872" s="131">
        <f>S1872*H1872</f>
        <v>0</v>
      </c>
      <c r="AR1872" s="132" t="s">
        <v>219</v>
      </c>
      <c r="AT1872" s="132" t="s">
        <v>126</v>
      </c>
      <c r="AU1872" s="132" t="s">
        <v>74</v>
      </c>
      <c r="AY1872" s="15" t="s">
        <v>124</v>
      </c>
      <c r="BE1872" s="133">
        <f>IF(N1872="základní",J1872,0)</f>
        <v>67.400000000000006</v>
      </c>
      <c r="BF1872" s="133">
        <f>IF(N1872="snížená",J1872,0)</f>
        <v>0</v>
      </c>
      <c r="BG1872" s="133">
        <f>IF(N1872="zákl. přenesená",J1872,0)</f>
        <v>0</v>
      </c>
      <c r="BH1872" s="133">
        <f>IF(N1872="sníž. přenesená",J1872,0)</f>
        <v>0</v>
      </c>
      <c r="BI1872" s="133">
        <f>IF(N1872="nulová",J1872,0)</f>
        <v>0</v>
      </c>
      <c r="BJ1872" s="15" t="s">
        <v>72</v>
      </c>
      <c r="BK1872" s="133">
        <f>ROUND(I1872*H1872,2)</f>
        <v>67.400000000000006</v>
      </c>
      <c r="BL1872" s="15" t="s">
        <v>219</v>
      </c>
      <c r="BM1872" s="132" t="s">
        <v>3646</v>
      </c>
    </row>
    <row r="1873" spans="2:65" s="1" customFormat="1" ht="19.5">
      <c r="B1873" s="27"/>
      <c r="D1873" s="134" t="s">
        <v>133</v>
      </c>
      <c r="F1873" s="135" t="s">
        <v>3647</v>
      </c>
      <c r="L1873" s="27"/>
      <c r="M1873" s="136"/>
      <c r="T1873" s="47"/>
      <c r="AT1873" s="15" t="s">
        <v>133</v>
      </c>
      <c r="AU1873" s="15" t="s">
        <v>74</v>
      </c>
    </row>
    <row r="1874" spans="2:65" s="1" customFormat="1">
      <c r="B1874" s="27"/>
      <c r="D1874" s="137" t="s">
        <v>135</v>
      </c>
      <c r="F1874" s="138" t="s">
        <v>3648</v>
      </c>
      <c r="L1874" s="27"/>
      <c r="M1874" s="136"/>
      <c r="T1874" s="47"/>
      <c r="AT1874" s="15" t="s">
        <v>135</v>
      </c>
      <c r="AU1874" s="15" t="s">
        <v>74</v>
      </c>
    </row>
    <row r="1875" spans="2:65" s="1" customFormat="1" ht="33" customHeight="1">
      <c r="B1875" s="121"/>
      <c r="C1875" s="122" t="s">
        <v>3649</v>
      </c>
      <c r="D1875" s="122" t="s">
        <v>126</v>
      </c>
      <c r="E1875" s="123" t="s">
        <v>3650</v>
      </c>
      <c r="F1875" s="124" t="s">
        <v>3651</v>
      </c>
      <c r="G1875" s="125" t="s">
        <v>252</v>
      </c>
      <c r="H1875" s="126">
        <v>1</v>
      </c>
      <c r="I1875" s="127">
        <v>119</v>
      </c>
      <c r="J1875" s="127">
        <f>ROUND(I1875*H1875,2)</f>
        <v>119</v>
      </c>
      <c r="K1875" s="124" t="s">
        <v>130</v>
      </c>
      <c r="L1875" s="27"/>
      <c r="M1875" s="128" t="s">
        <v>3</v>
      </c>
      <c r="N1875" s="129" t="s">
        <v>36</v>
      </c>
      <c r="O1875" s="130">
        <v>0.128</v>
      </c>
      <c r="P1875" s="130">
        <f>O1875*H1875</f>
        <v>0.128</v>
      </c>
      <c r="Q1875" s="130">
        <v>1.25E-3</v>
      </c>
      <c r="R1875" s="130">
        <f>Q1875*H1875</f>
        <v>1.25E-3</v>
      </c>
      <c r="S1875" s="130">
        <v>0</v>
      </c>
      <c r="T1875" s="131">
        <f>S1875*H1875</f>
        <v>0</v>
      </c>
      <c r="AR1875" s="132" t="s">
        <v>219</v>
      </c>
      <c r="AT1875" s="132" t="s">
        <v>126</v>
      </c>
      <c r="AU1875" s="132" t="s">
        <v>74</v>
      </c>
      <c r="AY1875" s="15" t="s">
        <v>124</v>
      </c>
      <c r="BE1875" s="133">
        <f>IF(N1875="základní",J1875,0)</f>
        <v>119</v>
      </c>
      <c r="BF1875" s="133">
        <f>IF(N1875="snížená",J1875,0)</f>
        <v>0</v>
      </c>
      <c r="BG1875" s="133">
        <f>IF(N1875="zákl. přenesená",J1875,0)</f>
        <v>0</v>
      </c>
      <c r="BH1875" s="133">
        <f>IF(N1875="sníž. přenesená",J1875,0)</f>
        <v>0</v>
      </c>
      <c r="BI1875" s="133">
        <f>IF(N1875="nulová",J1875,0)</f>
        <v>0</v>
      </c>
      <c r="BJ1875" s="15" t="s">
        <v>72</v>
      </c>
      <c r="BK1875" s="133">
        <f>ROUND(I1875*H1875,2)</f>
        <v>119</v>
      </c>
      <c r="BL1875" s="15" t="s">
        <v>219</v>
      </c>
      <c r="BM1875" s="132" t="s">
        <v>3652</v>
      </c>
    </row>
    <row r="1876" spans="2:65" s="1" customFormat="1" ht="19.5">
      <c r="B1876" s="27"/>
      <c r="D1876" s="134" t="s">
        <v>133</v>
      </c>
      <c r="F1876" s="135" t="s">
        <v>3653</v>
      </c>
      <c r="L1876" s="27"/>
      <c r="M1876" s="136"/>
      <c r="T1876" s="47"/>
      <c r="AT1876" s="15" t="s">
        <v>133</v>
      </c>
      <c r="AU1876" s="15" t="s">
        <v>74</v>
      </c>
    </row>
    <row r="1877" spans="2:65" s="1" customFormat="1">
      <c r="B1877" s="27"/>
      <c r="D1877" s="137" t="s">
        <v>135</v>
      </c>
      <c r="F1877" s="138" t="s">
        <v>3654</v>
      </c>
      <c r="L1877" s="27"/>
      <c r="M1877" s="136"/>
      <c r="T1877" s="47"/>
      <c r="AT1877" s="15" t="s">
        <v>135</v>
      </c>
      <c r="AU1877" s="15" t="s">
        <v>74</v>
      </c>
    </row>
    <row r="1878" spans="2:65" s="1" customFormat="1" ht="33" customHeight="1">
      <c r="B1878" s="121"/>
      <c r="C1878" s="122" t="s">
        <v>3655</v>
      </c>
      <c r="D1878" s="122" t="s">
        <v>126</v>
      </c>
      <c r="E1878" s="123" t="s">
        <v>3656</v>
      </c>
      <c r="F1878" s="124" t="s">
        <v>3657</v>
      </c>
      <c r="G1878" s="125" t="s">
        <v>129</v>
      </c>
      <c r="H1878" s="126">
        <v>1</v>
      </c>
      <c r="I1878" s="127">
        <v>302</v>
      </c>
      <c r="J1878" s="127">
        <f>ROUND(I1878*H1878,2)</f>
        <v>302</v>
      </c>
      <c r="K1878" s="124" t="s">
        <v>130</v>
      </c>
      <c r="L1878" s="27"/>
      <c r="M1878" s="128" t="s">
        <v>3</v>
      </c>
      <c r="N1878" s="129" t="s">
        <v>36</v>
      </c>
      <c r="O1878" s="130">
        <v>0.52</v>
      </c>
      <c r="P1878" s="130">
        <f>O1878*H1878</f>
        <v>0.52</v>
      </c>
      <c r="Q1878" s="130">
        <v>0</v>
      </c>
      <c r="R1878" s="130">
        <f>Q1878*H1878</f>
        <v>0</v>
      </c>
      <c r="S1878" s="130">
        <v>0</v>
      </c>
      <c r="T1878" s="131">
        <f>S1878*H1878</f>
        <v>0</v>
      </c>
      <c r="AR1878" s="132" t="s">
        <v>219</v>
      </c>
      <c r="AT1878" s="132" t="s">
        <v>126</v>
      </c>
      <c r="AU1878" s="132" t="s">
        <v>74</v>
      </c>
      <c r="AY1878" s="15" t="s">
        <v>124</v>
      </c>
      <c r="BE1878" s="133">
        <f>IF(N1878="základní",J1878,0)</f>
        <v>302</v>
      </c>
      <c r="BF1878" s="133">
        <f>IF(N1878="snížená",J1878,0)</f>
        <v>0</v>
      </c>
      <c r="BG1878" s="133">
        <f>IF(N1878="zákl. přenesená",J1878,0)</f>
        <v>0</v>
      </c>
      <c r="BH1878" s="133">
        <f>IF(N1878="sníž. přenesená",J1878,0)</f>
        <v>0</v>
      </c>
      <c r="BI1878" s="133">
        <f>IF(N1878="nulová",J1878,0)</f>
        <v>0</v>
      </c>
      <c r="BJ1878" s="15" t="s">
        <v>72</v>
      </c>
      <c r="BK1878" s="133">
        <f>ROUND(I1878*H1878,2)</f>
        <v>302</v>
      </c>
      <c r="BL1878" s="15" t="s">
        <v>219</v>
      </c>
      <c r="BM1878" s="132" t="s">
        <v>3658</v>
      </c>
    </row>
    <row r="1879" spans="2:65" s="1" customFormat="1" ht="19.5">
      <c r="B1879" s="27"/>
      <c r="D1879" s="134" t="s">
        <v>133</v>
      </c>
      <c r="F1879" s="135" t="s">
        <v>3659</v>
      </c>
      <c r="L1879" s="27"/>
      <c r="M1879" s="136"/>
      <c r="T1879" s="47"/>
      <c r="AT1879" s="15" t="s">
        <v>133</v>
      </c>
      <c r="AU1879" s="15" t="s">
        <v>74</v>
      </c>
    </row>
    <row r="1880" spans="2:65" s="1" customFormat="1">
      <c r="B1880" s="27"/>
      <c r="D1880" s="137" t="s">
        <v>135</v>
      </c>
      <c r="F1880" s="138" t="s">
        <v>3660</v>
      </c>
      <c r="L1880" s="27"/>
      <c r="M1880" s="136"/>
      <c r="T1880" s="47"/>
      <c r="AT1880" s="15" t="s">
        <v>135</v>
      </c>
      <c r="AU1880" s="15" t="s">
        <v>74</v>
      </c>
    </row>
    <row r="1881" spans="2:65" s="1" customFormat="1" ht="33" customHeight="1">
      <c r="B1881" s="121"/>
      <c r="C1881" s="122" t="s">
        <v>3661</v>
      </c>
      <c r="D1881" s="122" t="s">
        <v>126</v>
      </c>
      <c r="E1881" s="123" t="s">
        <v>3662</v>
      </c>
      <c r="F1881" s="124" t="s">
        <v>3663</v>
      </c>
      <c r="G1881" s="125" t="s">
        <v>129</v>
      </c>
      <c r="H1881" s="126">
        <v>1</v>
      </c>
      <c r="I1881" s="127">
        <v>287</v>
      </c>
      <c r="J1881" s="127">
        <f>ROUND(I1881*H1881,2)</f>
        <v>287</v>
      </c>
      <c r="K1881" s="124" t="s">
        <v>130</v>
      </c>
      <c r="L1881" s="27"/>
      <c r="M1881" s="128" t="s">
        <v>3</v>
      </c>
      <c r="N1881" s="129" t="s">
        <v>36</v>
      </c>
      <c r="O1881" s="130">
        <v>0.495</v>
      </c>
      <c r="P1881" s="130">
        <f>O1881*H1881</f>
        <v>0.495</v>
      </c>
      <c r="Q1881" s="130">
        <v>0</v>
      </c>
      <c r="R1881" s="130">
        <f>Q1881*H1881</f>
        <v>0</v>
      </c>
      <c r="S1881" s="130">
        <v>0</v>
      </c>
      <c r="T1881" s="131">
        <f>S1881*H1881</f>
        <v>0</v>
      </c>
      <c r="AR1881" s="132" t="s">
        <v>219</v>
      </c>
      <c r="AT1881" s="132" t="s">
        <v>126</v>
      </c>
      <c r="AU1881" s="132" t="s">
        <v>74</v>
      </c>
      <c r="AY1881" s="15" t="s">
        <v>124</v>
      </c>
      <c r="BE1881" s="133">
        <f>IF(N1881="základní",J1881,0)</f>
        <v>287</v>
      </c>
      <c r="BF1881" s="133">
        <f>IF(N1881="snížená",J1881,0)</f>
        <v>0</v>
      </c>
      <c r="BG1881" s="133">
        <f>IF(N1881="zákl. přenesená",J1881,0)</f>
        <v>0</v>
      </c>
      <c r="BH1881" s="133">
        <f>IF(N1881="sníž. přenesená",J1881,0)</f>
        <v>0</v>
      </c>
      <c r="BI1881" s="133">
        <f>IF(N1881="nulová",J1881,0)</f>
        <v>0</v>
      </c>
      <c r="BJ1881" s="15" t="s">
        <v>72</v>
      </c>
      <c r="BK1881" s="133">
        <f>ROUND(I1881*H1881,2)</f>
        <v>287</v>
      </c>
      <c r="BL1881" s="15" t="s">
        <v>219</v>
      </c>
      <c r="BM1881" s="132" t="s">
        <v>3664</v>
      </c>
    </row>
    <row r="1882" spans="2:65" s="1" customFormat="1" ht="19.5">
      <c r="B1882" s="27"/>
      <c r="D1882" s="134" t="s">
        <v>133</v>
      </c>
      <c r="F1882" s="135" t="s">
        <v>3665</v>
      </c>
      <c r="L1882" s="27"/>
      <c r="M1882" s="136"/>
      <c r="T1882" s="47"/>
      <c r="AT1882" s="15" t="s">
        <v>133</v>
      </c>
      <c r="AU1882" s="15" t="s">
        <v>74</v>
      </c>
    </row>
    <row r="1883" spans="2:65" s="1" customFormat="1">
      <c r="B1883" s="27"/>
      <c r="D1883" s="137" t="s">
        <v>135</v>
      </c>
      <c r="F1883" s="138" t="s">
        <v>3666</v>
      </c>
      <c r="L1883" s="27"/>
      <c r="M1883" s="136"/>
      <c r="T1883" s="47"/>
      <c r="AT1883" s="15" t="s">
        <v>135</v>
      </c>
      <c r="AU1883" s="15" t="s">
        <v>74</v>
      </c>
    </row>
    <row r="1884" spans="2:65" s="1" customFormat="1" ht="33" customHeight="1">
      <c r="B1884" s="121"/>
      <c r="C1884" s="122" t="s">
        <v>3667</v>
      </c>
      <c r="D1884" s="122" t="s">
        <v>126</v>
      </c>
      <c r="E1884" s="123" t="s">
        <v>3668</v>
      </c>
      <c r="F1884" s="124" t="s">
        <v>3669</v>
      </c>
      <c r="G1884" s="125" t="s">
        <v>129</v>
      </c>
      <c r="H1884" s="126">
        <v>1</v>
      </c>
      <c r="I1884" s="127">
        <v>357</v>
      </c>
      <c r="J1884" s="127">
        <f>ROUND(I1884*H1884,2)</f>
        <v>357</v>
      </c>
      <c r="K1884" s="124" t="s">
        <v>130</v>
      </c>
      <c r="L1884" s="27"/>
      <c r="M1884" s="128" t="s">
        <v>3</v>
      </c>
      <c r="N1884" s="129" t="s">
        <v>36</v>
      </c>
      <c r="O1884" s="130">
        <v>0.61499999999999999</v>
      </c>
      <c r="P1884" s="130">
        <f>O1884*H1884</f>
        <v>0.61499999999999999</v>
      </c>
      <c r="Q1884" s="130">
        <v>0</v>
      </c>
      <c r="R1884" s="130">
        <f>Q1884*H1884</f>
        <v>0</v>
      </c>
      <c r="S1884" s="130">
        <v>0</v>
      </c>
      <c r="T1884" s="131">
        <f>S1884*H1884</f>
        <v>0</v>
      </c>
      <c r="AR1884" s="132" t="s">
        <v>219</v>
      </c>
      <c r="AT1884" s="132" t="s">
        <v>126</v>
      </c>
      <c r="AU1884" s="132" t="s">
        <v>74</v>
      </c>
      <c r="AY1884" s="15" t="s">
        <v>124</v>
      </c>
      <c r="BE1884" s="133">
        <f>IF(N1884="základní",J1884,0)</f>
        <v>357</v>
      </c>
      <c r="BF1884" s="133">
        <f>IF(N1884="snížená",J1884,0)</f>
        <v>0</v>
      </c>
      <c r="BG1884" s="133">
        <f>IF(N1884="zákl. přenesená",J1884,0)</f>
        <v>0</v>
      </c>
      <c r="BH1884" s="133">
        <f>IF(N1884="sníž. přenesená",J1884,0)</f>
        <v>0</v>
      </c>
      <c r="BI1884" s="133">
        <f>IF(N1884="nulová",J1884,0)</f>
        <v>0</v>
      </c>
      <c r="BJ1884" s="15" t="s">
        <v>72</v>
      </c>
      <c r="BK1884" s="133">
        <f>ROUND(I1884*H1884,2)</f>
        <v>357</v>
      </c>
      <c r="BL1884" s="15" t="s">
        <v>219</v>
      </c>
      <c r="BM1884" s="132" t="s">
        <v>3670</v>
      </c>
    </row>
    <row r="1885" spans="2:65" s="1" customFormat="1" ht="19.5">
      <c r="B1885" s="27"/>
      <c r="D1885" s="134" t="s">
        <v>133</v>
      </c>
      <c r="F1885" s="135" t="s">
        <v>3671</v>
      </c>
      <c r="L1885" s="27"/>
      <c r="M1885" s="136"/>
      <c r="T1885" s="47"/>
      <c r="AT1885" s="15" t="s">
        <v>133</v>
      </c>
      <c r="AU1885" s="15" t="s">
        <v>74</v>
      </c>
    </row>
    <row r="1886" spans="2:65" s="1" customFormat="1">
      <c r="B1886" s="27"/>
      <c r="D1886" s="137" t="s">
        <v>135</v>
      </c>
      <c r="F1886" s="138" t="s">
        <v>3672</v>
      </c>
      <c r="L1886" s="27"/>
      <c r="M1886" s="136"/>
      <c r="T1886" s="47"/>
      <c r="AT1886" s="15" t="s">
        <v>135</v>
      </c>
      <c r="AU1886" s="15" t="s">
        <v>74</v>
      </c>
    </row>
    <row r="1887" spans="2:65" s="1" customFormat="1" ht="37.9" customHeight="1">
      <c r="B1887" s="121"/>
      <c r="C1887" s="122" t="s">
        <v>3673</v>
      </c>
      <c r="D1887" s="122" t="s">
        <v>126</v>
      </c>
      <c r="E1887" s="123" t="s">
        <v>3674</v>
      </c>
      <c r="F1887" s="124" t="s">
        <v>3675</v>
      </c>
      <c r="G1887" s="125" t="s">
        <v>129</v>
      </c>
      <c r="H1887" s="126">
        <v>1</v>
      </c>
      <c r="I1887" s="127">
        <v>412</v>
      </c>
      <c r="J1887" s="127">
        <f>ROUND(I1887*H1887,2)</f>
        <v>412</v>
      </c>
      <c r="K1887" s="124" t="s">
        <v>130</v>
      </c>
      <c r="L1887" s="27"/>
      <c r="M1887" s="128" t="s">
        <v>3</v>
      </c>
      <c r="N1887" s="129" t="s">
        <v>36</v>
      </c>
      <c r="O1887" s="130">
        <v>0.71</v>
      </c>
      <c r="P1887" s="130">
        <f>O1887*H1887</f>
        <v>0.71</v>
      </c>
      <c r="Q1887" s="130">
        <v>0</v>
      </c>
      <c r="R1887" s="130">
        <f>Q1887*H1887</f>
        <v>0</v>
      </c>
      <c r="S1887" s="130">
        <v>0</v>
      </c>
      <c r="T1887" s="131">
        <f>S1887*H1887</f>
        <v>0</v>
      </c>
      <c r="AR1887" s="132" t="s">
        <v>219</v>
      </c>
      <c r="AT1887" s="132" t="s">
        <v>126</v>
      </c>
      <c r="AU1887" s="132" t="s">
        <v>74</v>
      </c>
      <c r="AY1887" s="15" t="s">
        <v>124</v>
      </c>
      <c r="BE1887" s="133">
        <f>IF(N1887="základní",J1887,0)</f>
        <v>412</v>
      </c>
      <c r="BF1887" s="133">
        <f>IF(N1887="snížená",J1887,0)</f>
        <v>0</v>
      </c>
      <c r="BG1887" s="133">
        <f>IF(N1887="zákl. přenesená",J1887,0)</f>
        <v>0</v>
      </c>
      <c r="BH1887" s="133">
        <f>IF(N1887="sníž. přenesená",J1887,0)</f>
        <v>0</v>
      </c>
      <c r="BI1887" s="133">
        <f>IF(N1887="nulová",J1887,0)</f>
        <v>0</v>
      </c>
      <c r="BJ1887" s="15" t="s">
        <v>72</v>
      </c>
      <c r="BK1887" s="133">
        <f>ROUND(I1887*H1887,2)</f>
        <v>412</v>
      </c>
      <c r="BL1887" s="15" t="s">
        <v>219</v>
      </c>
      <c r="BM1887" s="132" t="s">
        <v>3676</v>
      </c>
    </row>
    <row r="1888" spans="2:65" s="1" customFormat="1" ht="19.5">
      <c r="B1888" s="27"/>
      <c r="D1888" s="134" t="s">
        <v>133</v>
      </c>
      <c r="F1888" s="135" t="s">
        <v>3677</v>
      </c>
      <c r="L1888" s="27"/>
      <c r="M1888" s="136"/>
      <c r="T1888" s="47"/>
      <c r="AT1888" s="15" t="s">
        <v>133</v>
      </c>
      <c r="AU1888" s="15" t="s">
        <v>74</v>
      </c>
    </row>
    <row r="1889" spans="2:65" s="1" customFormat="1">
      <c r="B1889" s="27"/>
      <c r="D1889" s="137" t="s">
        <v>135</v>
      </c>
      <c r="F1889" s="138" t="s">
        <v>3678</v>
      </c>
      <c r="L1889" s="27"/>
      <c r="M1889" s="136"/>
      <c r="T1889" s="47"/>
      <c r="AT1889" s="15" t="s">
        <v>135</v>
      </c>
      <c r="AU1889" s="15" t="s">
        <v>74</v>
      </c>
    </row>
    <row r="1890" spans="2:65" s="1" customFormat="1" ht="24.2" customHeight="1">
      <c r="B1890" s="121"/>
      <c r="C1890" s="122" t="s">
        <v>3679</v>
      </c>
      <c r="D1890" s="122" t="s">
        <v>126</v>
      </c>
      <c r="E1890" s="123" t="s">
        <v>3680</v>
      </c>
      <c r="F1890" s="124" t="s">
        <v>3681</v>
      </c>
      <c r="G1890" s="125" t="s">
        <v>129</v>
      </c>
      <c r="H1890" s="126">
        <v>1</v>
      </c>
      <c r="I1890" s="127">
        <v>9.14</v>
      </c>
      <c r="J1890" s="127">
        <f>ROUND(I1890*H1890,2)</f>
        <v>9.14</v>
      </c>
      <c r="K1890" s="124" t="s">
        <v>130</v>
      </c>
      <c r="L1890" s="27"/>
      <c r="M1890" s="128" t="s">
        <v>3</v>
      </c>
      <c r="N1890" s="129" t="s">
        <v>36</v>
      </c>
      <c r="O1890" s="130">
        <v>0.02</v>
      </c>
      <c r="P1890" s="130">
        <f>O1890*H1890</f>
        <v>0.02</v>
      </c>
      <c r="Q1890" s="130">
        <v>0</v>
      </c>
      <c r="R1890" s="130">
        <f>Q1890*H1890</f>
        <v>0</v>
      </c>
      <c r="S1890" s="130">
        <v>0</v>
      </c>
      <c r="T1890" s="131">
        <f>S1890*H1890</f>
        <v>0</v>
      </c>
      <c r="AR1890" s="132" t="s">
        <v>219</v>
      </c>
      <c r="AT1890" s="132" t="s">
        <v>126</v>
      </c>
      <c r="AU1890" s="132" t="s">
        <v>74</v>
      </c>
      <c r="AY1890" s="15" t="s">
        <v>124</v>
      </c>
      <c r="BE1890" s="133">
        <f>IF(N1890="základní",J1890,0)</f>
        <v>9.14</v>
      </c>
      <c r="BF1890" s="133">
        <f>IF(N1890="snížená",J1890,0)</f>
        <v>0</v>
      </c>
      <c r="BG1890" s="133">
        <f>IF(N1890="zákl. přenesená",J1890,0)</f>
        <v>0</v>
      </c>
      <c r="BH1890" s="133">
        <f>IF(N1890="sníž. přenesená",J1890,0)</f>
        <v>0</v>
      </c>
      <c r="BI1890" s="133">
        <f>IF(N1890="nulová",J1890,0)</f>
        <v>0</v>
      </c>
      <c r="BJ1890" s="15" t="s">
        <v>72</v>
      </c>
      <c r="BK1890" s="133">
        <f>ROUND(I1890*H1890,2)</f>
        <v>9.14</v>
      </c>
      <c r="BL1890" s="15" t="s">
        <v>219</v>
      </c>
      <c r="BM1890" s="132" t="s">
        <v>3682</v>
      </c>
    </row>
    <row r="1891" spans="2:65" s="1" customFormat="1" ht="19.5">
      <c r="B1891" s="27"/>
      <c r="D1891" s="134" t="s">
        <v>133</v>
      </c>
      <c r="F1891" s="135" t="s">
        <v>3683</v>
      </c>
      <c r="L1891" s="27"/>
      <c r="M1891" s="136"/>
      <c r="T1891" s="47"/>
      <c r="AT1891" s="15" t="s">
        <v>133</v>
      </c>
      <c r="AU1891" s="15" t="s">
        <v>74</v>
      </c>
    </row>
    <row r="1892" spans="2:65" s="1" customFormat="1">
      <c r="B1892" s="27"/>
      <c r="D1892" s="137" t="s">
        <v>135</v>
      </c>
      <c r="F1892" s="138" t="s">
        <v>3684</v>
      </c>
      <c r="L1892" s="27"/>
      <c r="M1892" s="136"/>
      <c r="T1892" s="47"/>
      <c r="AT1892" s="15" t="s">
        <v>135</v>
      </c>
      <c r="AU1892" s="15" t="s">
        <v>74</v>
      </c>
    </row>
    <row r="1893" spans="2:65" s="1" customFormat="1" ht="24.2" customHeight="1">
      <c r="B1893" s="121"/>
      <c r="C1893" s="122" t="s">
        <v>3685</v>
      </c>
      <c r="D1893" s="122" t="s">
        <v>126</v>
      </c>
      <c r="E1893" s="123" t="s">
        <v>3686</v>
      </c>
      <c r="F1893" s="124" t="s">
        <v>3687</v>
      </c>
      <c r="G1893" s="125" t="s">
        <v>129</v>
      </c>
      <c r="H1893" s="126">
        <v>1</v>
      </c>
      <c r="I1893" s="127">
        <v>18.3</v>
      </c>
      <c r="J1893" s="127">
        <f>ROUND(I1893*H1893,2)</f>
        <v>18.3</v>
      </c>
      <c r="K1893" s="124" t="s">
        <v>130</v>
      </c>
      <c r="L1893" s="27"/>
      <c r="M1893" s="128" t="s">
        <v>3</v>
      </c>
      <c r="N1893" s="129" t="s">
        <v>36</v>
      </c>
      <c r="O1893" s="130">
        <v>0.04</v>
      </c>
      <c r="P1893" s="130">
        <f>O1893*H1893</f>
        <v>0.04</v>
      </c>
      <c r="Q1893" s="130">
        <v>0</v>
      </c>
      <c r="R1893" s="130">
        <f>Q1893*H1893</f>
        <v>0</v>
      </c>
      <c r="S1893" s="130">
        <v>0</v>
      </c>
      <c r="T1893" s="131">
        <f>S1893*H1893</f>
        <v>0</v>
      </c>
      <c r="AR1893" s="132" t="s">
        <v>219</v>
      </c>
      <c r="AT1893" s="132" t="s">
        <v>126</v>
      </c>
      <c r="AU1893" s="132" t="s">
        <v>74</v>
      </c>
      <c r="AY1893" s="15" t="s">
        <v>124</v>
      </c>
      <c r="BE1893" s="133">
        <f>IF(N1893="základní",J1893,0)</f>
        <v>18.3</v>
      </c>
      <c r="BF1893" s="133">
        <f>IF(N1893="snížená",J1893,0)</f>
        <v>0</v>
      </c>
      <c r="BG1893" s="133">
        <f>IF(N1893="zákl. přenesená",J1893,0)</f>
        <v>0</v>
      </c>
      <c r="BH1893" s="133">
        <f>IF(N1893="sníž. přenesená",J1893,0)</f>
        <v>0</v>
      </c>
      <c r="BI1893" s="133">
        <f>IF(N1893="nulová",J1893,0)</f>
        <v>0</v>
      </c>
      <c r="BJ1893" s="15" t="s">
        <v>72</v>
      </c>
      <c r="BK1893" s="133">
        <f>ROUND(I1893*H1893,2)</f>
        <v>18.3</v>
      </c>
      <c r="BL1893" s="15" t="s">
        <v>219</v>
      </c>
      <c r="BM1893" s="132" t="s">
        <v>3688</v>
      </c>
    </row>
    <row r="1894" spans="2:65" s="1" customFormat="1" ht="19.5">
      <c r="B1894" s="27"/>
      <c r="D1894" s="134" t="s">
        <v>133</v>
      </c>
      <c r="F1894" s="135" t="s">
        <v>3689</v>
      </c>
      <c r="L1894" s="27"/>
      <c r="M1894" s="136"/>
      <c r="T1894" s="47"/>
      <c r="AT1894" s="15" t="s">
        <v>133</v>
      </c>
      <c r="AU1894" s="15" t="s">
        <v>74</v>
      </c>
    </row>
    <row r="1895" spans="2:65" s="1" customFormat="1">
      <c r="B1895" s="27"/>
      <c r="D1895" s="137" t="s">
        <v>135</v>
      </c>
      <c r="F1895" s="138" t="s">
        <v>3690</v>
      </c>
      <c r="L1895" s="27"/>
      <c r="M1895" s="136"/>
      <c r="T1895" s="47"/>
      <c r="AT1895" s="15" t="s">
        <v>135</v>
      </c>
      <c r="AU1895" s="15" t="s">
        <v>74</v>
      </c>
    </row>
    <row r="1896" spans="2:65" s="1" customFormat="1" ht="24.2" customHeight="1">
      <c r="B1896" s="121"/>
      <c r="C1896" s="122" t="s">
        <v>3691</v>
      </c>
      <c r="D1896" s="122" t="s">
        <v>126</v>
      </c>
      <c r="E1896" s="123" t="s">
        <v>3692</v>
      </c>
      <c r="F1896" s="124" t="s">
        <v>3693</v>
      </c>
      <c r="G1896" s="125" t="s">
        <v>346</v>
      </c>
      <c r="H1896" s="126">
        <v>0.1</v>
      </c>
      <c r="I1896" s="127">
        <v>912</v>
      </c>
      <c r="J1896" s="127">
        <f>ROUND(I1896*H1896,2)</f>
        <v>91.2</v>
      </c>
      <c r="K1896" s="124" t="s">
        <v>130</v>
      </c>
      <c r="L1896" s="27"/>
      <c r="M1896" s="128" t="s">
        <v>3</v>
      </c>
      <c r="N1896" s="129" t="s">
        <v>36</v>
      </c>
      <c r="O1896" s="130">
        <v>0.996</v>
      </c>
      <c r="P1896" s="130">
        <f>O1896*H1896</f>
        <v>9.9600000000000008E-2</v>
      </c>
      <c r="Q1896" s="130">
        <v>0</v>
      </c>
      <c r="R1896" s="130">
        <f>Q1896*H1896</f>
        <v>0</v>
      </c>
      <c r="S1896" s="130">
        <v>0</v>
      </c>
      <c r="T1896" s="131">
        <f>S1896*H1896</f>
        <v>0</v>
      </c>
      <c r="AR1896" s="132" t="s">
        <v>219</v>
      </c>
      <c r="AT1896" s="132" t="s">
        <v>126</v>
      </c>
      <c r="AU1896" s="132" t="s">
        <v>74</v>
      </c>
      <c r="AY1896" s="15" t="s">
        <v>124</v>
      </c>
      <c r="BE1896" s="133">
        <f>IF(N1896="základní",J1896,0)</f>
        <v>91.2</v>
      </c>
      <c r="BF1896" s="133">
        <f>IF(N1896="snížená",J1896,0)</f>
        <v>0</v>
      </c>
      <c r="BG1896" s="133">
        <f>IF(N1896="zákl. přenesená",J1896,0)</f>
        <v>0</v>
      </c>
      <c r="BH1896" s="133">
        <f>IF(N1896="sníž. přenesená",J1896,0)</f>
        <v>0</v>
      </c>
      <c r="BI1896" s="133">
        <f>IF(N1896="nulová",J1896,0)</f>
        <v>0</v>
      </c>
      <c r="BJ1896" s="15" t="s">
        <v>72</v>
      </c>
      <c r="BK1896" s="133">
        <f>ROUND(I1896*H1896,2)</f>
        <v>91.2</v>
      </c>
      <c r="BL1896" s="15" t="s">
        <v>219</v>
      </c>
      <c r="BM1896" s="132" t="s">
        <v>3694</v>
      </c>
    </row>
    <row r="1897" spans="2:65" s="1" customFormat="1" ht="29.25">
      <c r="B1897" s="27"/>
      <c r="D1897" s="134" t="s">
        <v>133</v>
      </c>
      <c r="F1897" s="135" t="s">
        <v>3695</v>
      </c>
      <c r="L1897" s="27"/>
      <c r="M1897" s="136"/>
      <c r="T1897" s="47"/>
      <c r="AT1897" s="15" t="s">
        <v>133</v>
      </c>
      <c r="AU1897" s="15" t="s">
        <v>74</v>
      </c>
    </row>
    <row r="1898" spans="2:65" s="1" customFormat="1">
      <c r="B1898" s="27"/>
      <c r="D1898" s="137" t="s">
        <v>135</v>
      </c>
      <c r="F1898" s="138" t="s">
        <v>3696</v>
      </c>
      <c r="L1898" s="27"/>
      <c r="M1898" s="136"/>
      <c r="T1898" s="47"/>
      <c r="AT1898" s="15" t="s">
        <v>135</v>
      </c>
      <c r="AU1898" s="15" t="s">
        <v>74</v>
      </c>
    </row>
    <row r="1899" spans="2:65" s="1" customFormat="1" ht="24.2" customHeight="1">
      <c r="B1899" s="121"/>
      <c r="C1899" s="122" t="s">
        <v>3697</v>
      </c>
      <c r="D1899" s="122" t="s">
        <v>126</v>
      </c>
      <c r="E1899" s="123" t="s">
        <v>3698</v>
      </c>
      <c r="F1899" s="124" t="s">
        <v>3699</v>
      </c>
      <c r="G1899" s="125" t="s">
        <v>346</v>
      </c>
      <c r="H1899" s="126">
        <v>0.1</v>
      </c>
      <c r="I1899" s="127">
        <v>1610</v>
      </c>
      <c r="J1899" s="127">
        <f>ROUND(I1899*H1899,2)</f>
        <v>161</v>
      </c>
      <c r="K1899" s="124" t="s">
        <v>130</v>
      </c>
      <c r="L1899" s="27"/>
      <c r="M1899" s="128" t="s">
        <v>3</v>
      </c>
      <c r="N1899" s="129" t="s">
        <v>36</v>
      </c>
      <c r="O1899" s="130">
        <v>3.5259999999999998</v>
      </c>
      <c r="P1899" s="130">
        <f>O1899*H1899</f>
        <v>0.35260000000000002</v>
      </c>
      <c r="Q1899" s="130">
        <v>0</v>
      </c>
      <c r="R1899" s="130">
        <f>Q1899*H1899</f>
        <v>0</v>
      </c>
      <c r="S1899" s="130">
        <v>0</v>
      </c>
      <c r="T1899" s="131">
        <f>S1899*H1899</f>
        <v>0</v>
      </c>
      <c r="AR1899" s="132" t="s">
        <v>219</v>
      </c>
      <c r="AT1899" s="132" t="s">
        <v>126</v>
      </c>
      <c r="AU1899" s="132" t="s">
        <v>74</v>
      </c>
      <c r="AY1899" s="15" t="s">
        <v>124</v>
      </c>
      <c r="BE1899" s="133">
        <f>IF(N1899="základní",J1899,0)</f>
        <v>161</v>
      </c>
      <c r="BF1899" s="133">
        <f>IF(N1899="snížená",J1899,0)</f>
        <v>0</v>
      </c>
      <c r="BG1899" s="133">
        <f>IF(N1899="zákl. přenesená",J1899,0)</f>
        <v>0</v>
      </c>
      <c r="BH1899" s="133">
        <f>IF(N1899="sníž. přenesená",J1899,0)</f>
        <v>0</v>
      </c>
      <c r="BI1899" s="133">
        <f>IF(N1899="nulová",J1899,0)</f>
        <v>0</v>
      </c>
      <c r="BJ1899" s="15" t="s">
        <v>72</v>
      </c>
      <c r="BK1899" s="133">
        <f>ROUND(I1899*H1899,2)</f>
        <v>161</v>
      </c>
      <c r="BL1899" s="15" t="s">
        <v>219</v>
      </c>
      <c r="BM1899" s="132" t="s">
        <v>3700</v>
      </c>
    </row>
    <row r="1900" spans="2:65" s="1" customFormat="1" ht="29.25">
      <c r="B1900" s="27"/>
      <c r="D1900" s="134" t="s">
        <v>133</v>
      </c>
      <c r="F1900" s="135" t="s">
        <v>3701</v>
      </c>
      <c r="L1900" s="27"/>
      <c r="M1900" s="136"/>
      <c r="T1900" s="47"/>
      <c r="AT1900" s="15" t="s">
        <v>133</v>
      </c>
      <c r="AU1900" s="15" t="s">
        <v>74</v>
      </c>
    </row>
    <row r="1901" spans="2:65" s="1" customFormat="1">
      <c r="B1901" s="27"/>
      <c r="D1901" s="137" t="s">
        <v>135</v>
      </c>
      <c r="F1901" s="138" t="s">
        <v>3702</v>
      </c>
      <c r="L1901" s="27"/>
      <c r="M1901" s="136"/>
      <c r="T1901" s="47"/>
      <c r="AT1901" s="15" t="s">
        <v>135</v>
      </c>
      <c r="AU1901" s="15" t="s">
        <v>74</v>
      </c>
    </row>
    <row r="1902" spans="2:65" s="11" customFormat="1" ht="22.9" customHeight="1">
      <c r="B1902" s="110"/>
      <c r="D1902" s="111" t="s">
        <v>64</v>
      </c>
      <c r="E1902" s="119" t="s">
        <v>3703</v>
      </c>
      <c r="F1902" s="119" t="s">
        <v>3704</v>
      </c>
      <c r="J1902" s="120">
        <f>BK1902</f>
        <v>168020</v>
      </c>
      <c r="L1902" s="110"/>
      <c r="M1902" s="114"/>
      <c r="P1902" s="115">
        <f>SUM(P1903:P1926)</f>
        <v>237.59000000000003</v>
      </c>
      <c r="R1902" s="115">
        <f>SUM(R1903:R1926)</f>
        <v>0</v>
      </c>
      <c r="T1902" s="116">
        <f>SUM(T1903:T1926)</f>
        <v>0</v>
      </c>
      <c r="AR1902" s="111" t="s">
        <v>74</v>
      </c>
      <c r="AT1902" s="117" t="s">
        <v>64</v>
      </c>
      <c r="AU1902" s="117" t="s">
        <v>72</v>
      </c>
      <c r="AY1902" s="111" t="s">
        <v>124</v>
      </c>
      <c r="BK1902" s="118">
        <f>SUM(BK1903:BK1926)</f>
        <v>168020</v>
      </c>
    </row>
    <row r="1903" spans="2:65" s="1" customFormat="1" ht="33" customHeight="1">
      <c r="B1903" s="121"/>
      <c r="C1903" s="122" t="s">
        <v>3705</v>
      </c>
      <c r="D1903" s="122" t="s">
        <v>126</v>
      </c>
      <c r="E1903" s="123" t="s">
        <v>3706</v>
      </c>
      <c r="F1903" s="124" t="s">
        <v>3707</v>
      </c>
      <c r="G1903" s="125" t="s">
        <v>129</v>
      </c>
      <c r="H1903" s="126">
        <v>200</v>
      </c>
      <c r="I1903" s="127">
        <v>119</v>
      </c>
      <c r="J1903" s="127">
        <f>ROUND(I1903*H1903,2)</f>
        <v>23800</v>
      </c>
      <c r="K1903" s="124" t="s">
        <v>130</v>
      </c>
      <c r="L1903" s="27"/>
      <c r="M1903" s="128" t="s">
        <v>3</v>
      </c>
      <c r="N1903" s="129" t="s">
        <v>36</v>
      </c>
      <c r="O1903" s="130">
        <v>0.23400000000000001</v>
      </c>
      <c r="P1903" s="130">
        <f>O1903*H1903</f>
        <v>46.800000000000004</v>
      </c>
      <c r="Q1903" s="130">
        <v>0</v>
      </c>
      <c r="R1903" s="130">
        <f>Q1903*H1903</f>
        <v>0</v>
      </c>
      <c r="S1903" s="130">
        <v>0</v>
      </c>
      <c r="T1903" s="131">
        <f>S1903*H1903</f>
        <v>0</v>
      </c>
      <c r="AR1903" s="132" t="s">
        <v>219</v>
      </c>
      <c r="AT1903" s="132" t="s">
        <v>126</v>
      </c>
      <c r="AU1903" s="132" t="s">
        <v>74</v>
      </c>
      <c r="AY1903" s="15" t="s">
        <v>124</v>
      </c>
      <c r="BE1903" s="133">
        <f>IF(N1903="základní",J1903,0)</f>
        <v>23800</v>
      </c>
      <c r="BF1903" s="133">
        <f>IF(N1903="snížená",J1903,0)</f>
        <v>0</v>
      </c>
      <c r="BG1903" s="133">
        <f>IF(N1903="zákl. přenesená",J1903,0)</f>
        <v>0</v>
      </c>
      <c r="BH1903" s="133">
        <f>IF(N1903="sníž. přenesená",J1903,0)</f>
        <v>0</v>
      </c>
      <c r="BI1903" s="133">
        <f>IF(N1903="nulová",J1903,0)</f>
        <v>0</v>
      </c>
      <c r="BJ1903" s="15" t="s">
        <v>72</v>
      </c>
      <c r="BK1903" s="133">
        <f>ROUND(I1903*H1903,2)</f>
        <v>23800</v>
      </c>
      <c r="BL1903" s="15" t="s">
        <v>219</v>
      </c>
      <c r="BM1903" s="132" t="s">
        <v>3708</v>
      </c>
    </row>
    <row r="1904" spans="2:65" s="1" customFormat="1" ht="29.25">
      <c r="B1904" s="27"/>
      <c r="D1904" s="134" t="s">
        <v>133</v>
      </c>
      <c r="F1904" s="135" t="s">
        <v>3709</v>
      </c>
      <c r="L1904" s="27"/>
      <c r="M1904" s="136"/>
      <c r="T1904" s="47"/>
      <c r="AT1904" s="15" t="s">
        <v>133</v>
      </c>
      <c r="AU1904" s="15" t="s">
        <v>74</v>
      </c>
    </row>
    <row r="1905" spans="2:65" s="1" customFormat="1">
      <c r="B1905" s="27"/>
      <c r="D1905" s="137" t="s">
        <v>135</v>
      </c>
      <c r="F1905" s="138" t="s">
        <v>3710</v>
      </c>
      <c r="L1905" s="27"/>
      <c r="M1905" s="136"/>
      <c r="T1905" s="47"/>
      <c r="AT1905" s="15" t="s">
        <v>135</v>
      </c>
      <c r="AU1905" s="15" t="s">
        <v>74</v>
      </c>
    </row>
    <row r="1906" spans="2:65" s="1" customFormat="1" ht="24.2" customHeight="1">
      <c r="B1906" s="121"/>
      <c r="C1906" s="122" t="s">
        <v>3711</v>
      </c>
      <c r="D1906" s="122" t="s">
        <v>126</v>
      </c>
      <c r="E1906" s="123" t="s">
        <v>3712</v>
      </c>
      <c r="F1906" s="124" t="s">
        <v>3713</v>
      </c>
      <c r="G1906" s="125" t="s">
        <v>129</v>
      </c>
      <c r="H1906" s="126">
        <v>50</v>
      </c>
      <c r="I1906" s="127">
        <v>214</v>
      </c>
      <c r="J1906" s="127">
        <f>ROUND(I1906*H1906,2)</f>
        <v>10700</v>
      </c>
      <c r="K1906" s="124" t="s">
        <v>130</v>
      </c>
      <c r="L1906" s="27"/>
      <c r="M1906" s="128" t="s">
        <v>3</v>
      </c>
      <c r="N1906" s="129" t="s">
        <v>36</v>
      </c>
      <c r="O1906" s="130">
        <v>0.42</v>
      </c>
      <c r="P1906" s="130">
        <f>O1906*H1906</f>
        <v>21</v>
      </c>
      <c r="Q1906" s="130">
        <v>0</v>
      </c>
      <c r="R1906" s="130">
        <f>Q1906*H1906</f>
        <v>0</v>
      </c>
      <c r="S1906" s="130">
        <v>0</v>
      </c>
      <c r="T1906" s="131">
        <f>S1906*H1906</f>
        <v>0</v>
      </c>
      <c r="AR1906" s="132" t="s">
        <v>219</v>
      </c>
      <c r="AT1906" s="132" t="s">
        <v>126</v>
      </c>
      <c r="AU1906" s="132" t="s">
        <v>74</v>
      </c>
      <c r="AY1906" s="15" t="s">
        <v>124</v>
      </c>
      <c r="BE1906" s="133">
        <f>IF(N1906="základní",J1906,0)</f>
        <v>10700</v>
      </c>
      <c r="BF1906" s="133">
        <f>IF(N1906="snížená",J1906,0)</f>
        <v>0</v>
      </c>
      <c r="BG1906" s="133">
        <f>IF(N1906="zákl. přenesená",J1906,0)</f>
        <v>0</v>
      </c>
      <c r="BH1906" s="133">
        <f>IF(N1906="sníž. přenesená",J1906,0)</f>
        <v>0</v>
      </c>
      <c r="BI1906" s="133">
        <f>IF(N1906="nulová",J1906,0)</f>
        <v>0</v>
      </c>
      <c r="BJ1906" s="15" t="s">
        <v>72</v>
      </c>
      <c r="BK1906" s="133">
        <f>ROUND(I1906*H1906,2)</f>
        <v>10700</v>
      </c>
      <c r="BL1906" s="15" t="s">
        <v>219</v>
      </c>
      <c r="BM1906" s="132" t="s">
        <v>3714</v>
      </c>
    </row>
    <row r="1907" spans="2:65" s="1" customFormat="1" ht="29.25">
      <c r="B1907" s="27"/>
      <c r="D1907" s="134" t="s">
        <v>133</v>
      </c>
      <c r="F1907" s="135" t="s">
        <v>3715</v>
      </c>
      <c r="L1907" s="27"/>
      <c r="M1907" s="136"/>
      <c r="T1907" s="47"/>
      <c r="AT1907" s="15" t="s">
        <v>133</v>
      </c>
      <c r="AU1907" s="15" t="s">
        <v>74</v>
      </c>
    </row>
    <row r="1908" spans="2:65" s="1" customFormat="1">
      <c r="B1908" s="27"/>
      <c r="D1908" s="137" t="s">
        <v>135</v>
      </c>
      <c r="F1908" s="138" t="s">
        <v>3716</v>
      </c>
      <c r="L1908" s="27"/>
      <c r="M1908" s="136"/>
      <c r="T1908" s="47"/>
      <c r="AT1908" s="15" t="s">
        <v>135</v>
      </c>
      <c r="AU1908" s="15" t="s">
        <v>74</v>
      </c>
    </row>
    <row r="1909" spans="2:65" s="1" customFormat="1" ht="24.2" customHeight="1">
      <c r="B1909" s="121"/>
      <c r="C1909" s="122" t="s">
        <v>3717</v>
      </c>
      <c r="D1909" s="122" t="s">
        <v>126</v>
      </c>
      <c r="E1909" s="123" t="s">
        <v>3718</v>
      </c>
      <c r="F1909" s="124" t="s">
        <v>3719</v>
      </c>
      <c r="G1909" s="125" t="s">
        <v>129</v>
      </c>
      <c r="H1909" s="126">
        <v>200</v>
      </c>
      <c r="I1909" s="127">
        <v>303</v>
      </c>
      <c r="J1909" s="127">
        <f>ROUND(I1909*H1909,2)</f>
        <v>60600</v>
      </c>
      <c r="K1909" s="124" t="s">
        <v>130</v>
      </c>
      <c r="L1909" s="27"/>
      <c r="M1909" s="128" t="s">
        <v>3</v>
      </c>
      <c r="N1909" s="129" t="s">
        <v>36</v>
      </c>
      <c r="O1909" s="130">
        <v>0.29399999999999998</v>
      </c>
      <c r="P1909" s="130">
        <f>O1909*H1909</f>
        <v>58.8</v>
      </c>
      <c r="Q1909" s="130">
        <v>0</v>
      </c>
      <c r="R1909" s="130">
        <f>Q1909*H1909</f>
        <v>0</v>
      </c>
      <c r="S1909" s="130">
        <v>0</v>
      </c>
      <c r="T1909" s="131">
        <f>S1909*H1909</f>
        <v>0</v>
      </c>
      <c r="AR1909" s="132" t="s">
        <v>219</v>
      </c>
      <c r="AT1909" s="132" t="s">
        <v>126</v>
      </c>
      <c r="AU1909" s="132" t="s">
        <v>74</v>
      </c>
      <c r="AY1909" s="15" t="s">
        <v>124</v>
      </c>
      <c r="BE1909" s="133">
        <f>IF(N1909="základní",J1909,0)</f>
        <v>60600</v>
      </c>
      <c r="BF1909" s="133">
        <f>IF(N1909="snížená",J1909,0)</f>
        <v>0</v>
      </c>
      <c r="BG1909" s="133">
        <f>IF(N1909="zákl. přenesená",J1909,0)</f>
        <v>0</v>
      </c>
      <c r="BH1909" s="133">
        <f>IF(N1909="sníž. přenesená",J1909,0)</f>
        <v>0</v>
      </c>
      <c r="BI1909" s="133">
        <f>IF(N1909="nulová",J1909,0)</f>
        <v>0</v>
      </c>
      <c r="BJ1909" s="15" t="s">
        <v>72</v>
      </c>
      <c r="BK1909" s="133">
        <f>ROUND(I1909*H1909,2)</f>
        <v>60600</v>
      </c>
      <c r="BL1909" s="15" t="s">
        <v>219</v>
      </c>
      <c r="BM1909" s="132" t="s">
        <v>3720</v>
      </c>
    </row>
    <row r="1910" spans="2:65" s="1" customFormat="1" ht="19.5">
      <c r="B1910" s="27"/>
      <c r="D1910" s="134" t="s">
        <v>133</v>
      </c>
      <c r="F1910" s="135" t="s">
        <v>3721</v>
      </c>
      <c r="L1910" s="27"/>
      <c r="M1910" s="136"/>
      <c r="T1910" s="47"/>
      <c r="AT1910" s="15" t="s">
        <v>133</v>
      </c>
      <c r="AU1910" s="15" t="s">
        <v>74</v>
      </c>
    </row>
    <row r="1911" spans="2:65" s="1" customFormat="1">
      <c r="B1911" s="27"/>
      <c r="D1911" s="137" t="s">
        <v>135</v>
      </c>
      <c r="F1911" s="138" t="s">
        <v>3722</v>
      </c>
      <c r="L1911" s="27"/>
      <c r="M1911" s="136"/>
      <c r="T1911" s="47"/>
      <c r="AT1911" s="15" t="s">
        <v>135</v>
      </c>
      <c r="AU1911" s="15" t="s">
        <v>74</v>
      </c>
    </row>
    <row r="1912" spans="2:65" s="1" customFormat="1" ht="24.2" customHeight="1">
      <c r="B1912" s="121"/>
      <c r="C1912" s="122" t="s">
        <v>3723</v>
      </c>
      <c r="D1912" s="122" t="s">
        <v>126</v>
      </c>
      <c r="E1912" s="123" t="s">
        <v>3724</v>
      </c>
      <c r="F1912" s="124" t="s">
        <v>3725</v>
      </c>
      <c r="G1912" s="125" t="s">
        <v>129</v>
      </c>
      <c r="H1912" s="126">
        <v>50</v>
      </c>
      <c r="I1912" s="127">
        <v>314</v>
      </c>
      <c r="J1912" s="127">
        <f>ROUND(I1912*H1912,2)</f>
        <v>15700</v>
      </c>
      <c r="K1912" s="124" t="s">
        <v>130</v>
      </c>
      <c r="L1912" s="27"/>
      <c r="M1912" s="128" t="s">
        <v>3</v>
      </c>
      <c r="N1912" s="129" t="s">
        <v>36</v>
      </c>
      <c r="O1912" s="130">
        <v>0.30499999999999999</v>
      </c>
      <c r="P1912" s="130">
        <f>O1912*H1912</f>
        <v>15.25</v>
      </c>
      <c r="Q1912" s="130">
        <v>0</v>
      </c>
      <c r="R1912" s="130">
        <f>Q1912*H1912</f>
        <v>0</v>
      </c>
      <c r="S1912" s="130">
        <v>0</v>
      </c>
      <c r="T1912" s="131">
        <f>S1912*H1912</f>
        <v>0</v>
      </c>
      <c r="AR1912" s="132" t="s">
        <v>219</v>
      </c>
      <c r="AT1912" s="132" t="s">
        <v>126</v>
      </c>
      <c r="AU1912" s="132" t="s">
        <v>74</v>
      </c>
      <c r="AY1912" s="15" t="s">
        <v>124</v>
      </c>
      <c r="BE1912" s="133">
        <f>IF(N1912="základní",J1912,0)</f>
        <v>15700</v>
      </c>
      <c r="BF1912" s="133">
        <f>IF(N1912="snížená",J1912,0)</f>
        <v>0</v>
      </c>
      <c r="BG1912" s="133">
        <f>IF(N1912="zákl. přenesená",J1912,0)</f>
        <v>0</v>
      </c>
      <c r="BH1912" s="133">
        <f>IF(N1912="sníž. přenesená",J1912,0)</f>
        <v>0</v>
      </c>
      <c r="BI1912" s="133">
        <f>IF(N1912="nulová",J1912,0)</f>
        <v>0</v>
      </c>
      <c r="BJ1912" s="15" t="s">
        <v>72</v>
      </c>
      <c r="BK1912" s="133">
        <f>ROUND(I1912*H1912,2)</f>
        <v>15700</v>
      </c>
      <c r="BL1912" s="15" t="s">
        <v>219</v>
      </c>
      <c r="BM1912" s="132" t="s">
        <v>3726</v>
      </c>
    </row>
    <row r="1913" spans="2:65" s="1" customFormat="1" ht="19.5">
      <c r="B1913" s="27"/>
      <c r="D1913" s="134" t="s">
        <v>133</v>
      </c>
      <c r="F1913" s="135" t="s">
        <v>3727</v>
      </c>
      <c r="L1913" s="27"/>
      <c r="M1913" s="136"/>
      <c r="T1913" s="47"/>
      <c r="AT1913" s="15" t="s">
        <v>133</v>
      </c>
      <c r="AU1913" s="15" t="s">
        <v>74</v>
      </c>
    </row>
    <row r="1914" spans="2:65" s="1" customFormat="1">
      <c r="B1914" s="27"/>
      <c r="D1914" s="137" t="s">
        <v>135</v>
      </c>
      <c r="F1914" s="138" t="s">
        <v>3728</v>
      </c>
      <c r="L1914" s="27"/>
      <c r="M1914" s="136"/>
      <c r="T1914" s="47"/>
      <c r="AT1914" s="15" t="s">
        <v>135</v>
      </c>
      <c r="AU1914" s="15" t="s">
        <v>74</v>
      </c>
    </row>
    <row r="1915" spans="2:65" s="1" customFormat="1" ht="24.2" customHeight="1">
      <c r="B1915" s="121"/>
      <c r="C1915" s="122" t="s">
        <v>3729</v>
      </c>
      <c r="D1915" s="122" t="s">
        <v>126</v>
      </c>
      <c r="E1915" s="123" t="s">
        <v>3730</v>
      </c>
      <c r="F1915" s="124" t="s">
        <v>3731</v>
      </c>
      <c r="G1915" s="125" t="s">
        <v>129</v>
      </c>
      <c r="H1915" s="126">
        <v>100</v>
      </c>
      <c r="I1915" s="127">
        <v>135</v>
      </c>
      <c r="J1915" s="127">
        <f>ROUND(I1915*H1915,2)</f>
        <v>13500</v>
      </c>
      <c r="K1915" s="124" t="s">
        <v>130</v>
      </c>
      <c r="L1915" s="27"/>
      <c r="M1915" s="128" t="s">
        <v>3</v>
      </c>
      <c r="N1915" s="129" t="s">
        <v>36</v>
      </c>
      <c r="O1915" s="130">
        <v>0.22600000000000001</v>
      </c>
      <c r="P1915" s="130">
        <f>O1915*H1915</f>
        <v>22.6</v>
      </c>
      <c r="Q1915" s="130">
        <v>0</v>
      </c>
      <c r="R1915" s="130">
        <f>Q1915*H1915</f>
        <v>0</v>
      </c>
      <c r="S1915" s="130">
        <v>0</v>
      </c>
      <c r="T1915" s="131">
        <f>S1915*H1915</f>
        <v>0</v>
      </c>
      <c r="AR1915" s="132" t="s">
        <v>219</v>
      </c>
      <c r="AT1915" s="132" t="s">
        <v>126</v>
      </c>
      <c r="AU1915" s="132" t="s">
        <v>74</v>
      </c>
      <c r="AY1915" s="15" t="s">
        <v>124</v>
      </c>
      <c r="BE1915" s="133">
        <f>IF(N1915="základní",J1915,0)</f>
        <v>13500</v>
      </c>
      <c r="BF1915" s="133">
        <f>IF(N1915="snížená",J1915,0)</f>
        <v>0</v>
      </c>
      <c r="BG1915" s="133">
        <f>IF(N1915="zákl. přenesená",J1915,0)</f>
        <v>0</v>
      </c>
      <c r="BH1915" s="133">
        <f>IF(N1915="sníž. přenesená",J1915,0)</f>
        <v>0</v>
      </c>
      <c r="BI1915" s="133">
        <f>IF(N1915="nulová",J1915,0)</f>
        <v>0</v>
      </c>
      <c r="BJ1915" s="15" t="s">
        <v>72</v>
      </c>
      <c r="BK1915" s="133">
        <f>ROUND(I1915*H1915,2)</f>
        <v>13500</v>
      </c>
      <c r="BL1915" s="15" t="s">
        <v>219</v>
      </c>
      <c r="BM1915" s="132" t="s">
        <v>3732</v>
      </c>
    </row>
    <row r="1916" spans="2:65" s="1" customFormat="1" ht="19.5">
      <c r="B1916" s="27"/>
      <c r="D1916" s="134" t="s">
        <v>133</v>
      </c>
      <c r="F1916" s="135" t="s">
        <v>3733</v>
      </c>
      <c r="L1916" s="27"/>
      <c r="M1916" s="136"/>
      <c r="T1916" s="47"/>
      <c r="AT1916" s="15" t="s">
        <v>133</v>
      </c>
      <c r="AU1916" s="15" t="s">
        <v>74</v>
      </c>
    </row>
    <row r="1917" spans="2:65" s="1" customFormat="1">
      <c r="B1917" s="27"/>
      <c r="D1917" s="137" t="s">
        <v>135</v>
      </c>
      <c r="F1917" s="138" t="s">
        <v>3734</v>
      </c>
      <c r="L1917" s="27"/>
      <c r="M1917" s="136"/>
      <c r="T1917" s="47"/>
      <c r="AT1917" s="15" t="s">
        <v>135</v>
      </c>
      <c r="AU1917" s="15" t="s">
        <v>74</v>
      </c>
    </row>
    <row r="1918" spans="2:65" s="1" customFormat="1" ht="24.2" customHeight="1">
      <c r="B1918" s="121"/>
      <c r="C1918" s="122" t="s">
        <v>3735</v>
      </c>
      <c r="D1918" s="122" t="s">
        <v>126</v>
      </c>
      <c r="E1918" s="123" t="s">
        <v>3736</v>
      </c>
      <c r="F1918" s="124" t="s">
        <v>3737</v>
      </c>
      <c r="G1918" s="125" t="s">
        <v>129</v>
      </c>
      <c r="H1918" s="126">
        <v>200</v>
      </c>
      <c r="I1918" s="127">
        <v>132</v>
      </c>
      <c r="J1918" s="127">
        <f>ROUND(I1918*H1918,2)</f>
        <v>26400</v>
      </c>
      <c r="K1918" s="124" t="s">
        <v>130</v>
      </c>
      <c r="L1918" s="27"/>
      <c r="M1918" s="128" t="s">
        <v>3</v>
      </c>
      <c r="N1918" s="129" t="s">
        <v>36</v>
      </c>
      <c r="O1918" s="130">
        <v>0.221</v>
      </c>
      <c r="P1918" s="130">
        <f>O1918*H1918</f>
        <v>44.2</v>
      </c>
      <c r="Q1918" s="130">
        <v>0</v>
      </c>
      <c r="R1918" s="130">
        <f>Q1918*H1918</f>
        <v>0</v>
      </c>
      <c r="S1918" s="130">
        <v>0</v>
      </c>
      <c r="T1918" s="131">
        <f>S1918*H1918</f>
        <v>0</v>
      </c>
      <c r="AR1918" s="132" t="s">
        <v>219</v>
      </c>
      <c r="AT1918" s="132" t="s">
        <v>126</v>
      </c>
      <c r="AU1918" s="132" t="s">
        <v>74</v>
      </c>
      <c r="AY1918" s="15" t="s">
        <v>124</v>
      </c>
      <c r="BE1918" s="133">
        <f>IF(N1918="základní",J1918,0)</f>
        <v>26400</v>
      </c>
      <c r="BF1918" s="133">
        <f>IF(N1918="snížená",J1918,0)</f>
        <v>0</v>
      </c>
      <c r="BG1918" s="133">
        <f>IF(N1918="zákl. přenesená",J1918,0)</f>
        <v>0</v>
      </c>
      <c r="BH1918" s="133">
        <f>IF(N1918="sníž. přenesená",J1918,0)</f>
        <v>0</v>
      </c>
      <c r="BI1918" s="133">
        <f>IF(N1918="nulová",J1918,0)</f>
        <v>0</v>
      </c>
      <c r="BJ1918" s="15" t="s">
        <v>72</v>
      </c>
      <c r="BK1918" s="133">
        <f>ROUND(I1918*H1918,2)</f>
        <v>26400</v>
      </c>
      <c r="BL1918" s="15" t="s">
        <v>219</v>
      </c>
      <c r="BM1918" s="132" t="s">
        <v>3738</v>
      </c>
    </row>
    <row r="1919" spans="2:65" s="1" customFormat="1" ht="19.5">
      <c r="B1919" s="27"/>
      <c r="D1919" s="134" t="s">
        <v>133</v>
      </c>
      <c r="F1919" s="135" t="s">
        <v>3739</v>
      </c>
      <c r="L1919" s="27"/>
      <c r="M1919" s="136"/>
      <c r="T1919" s="47"/>
      <c r="AT1919" s="15" t="s">
        <v>133</v>
      </c>
      <c r="AU1919" s="15" t="s">
        <v>74</v>
      </c>
    </row>
    <row r="1920" spans="2:65" s="1" customFormat="1">
      <c r="B1920" s="27"/>
      <c r="D1920" s="137" t="s">
        <v>135</v>
      </c>
      <c r="F1920" s="138" t="s">
        <v>3740</v>
      </c>
      <c r="L1920" s="27"/>
      <c r="M1920" s="136"/>
      <c r="T1920" s="47"/>
      <c r="AT1920" s="15" t="s">
        <v>135</v>
      </c>
      <c r="AU1920" s="15" t="s">
        <v>74</v>
      </c>
    </row>
    <row r="1921" spans="2:65" s="1" customFormat="1" ht="24.2" customHeight="1">
      <c r="B1921" s="121"/>
      <c r="C1921" s="122" t="s">
        <v>3741</v>
      </c>
      <c r="D1921" s="122" t="s">
        <v>126</v>
      </c>
      <c r="E1921" s="123" t="s">
        <v>3742</v>
      </c>
      <c r="F1921" s="124" t="s">
        <v>3743</v>
      </c>
      <c r="G1921" s="125" t="s">
        <v>129</v>
      </c>
      <c r="H1921" s="126">
        <v>100</v>
      </c>
      <c r="I1921" s="127">
        <v>137</v>
      </c>
      <c r="J1921" s="127">
        <f>ROUND(I1921*H1921,2)</f>
        <v>13700</v>
      </c>
      <c r="K1921" s="124" t="s">
        <v>130</v>
      </c>
      <c r="L1921" s="27"/>
      <c r="M1921" s="128" t="s">
        <v>3</v>
      </c>
      <c r="N1921" s="129" t="s">
        <v>36</v>
      </c>
      <c r="O1921" s="130">
        <v>0.22900000000000001</v>
      </c>
      <c r="P1921" s="130">
        <f>O1921*H1921</f>
        <v>22.900000000000002</v>
      </c>
      <c r="Q1921" s="130">
        <v>0</v>
      </c>
      <c r="R1921" s="130">
        <f>Q1921*H1921</f>
        <v>0</v>
      </c>
      <c r="S1921" s="130">
        <v>0</v>
      </c>
      <c r="T1921" s="131">
        <f>S1921*H1921</f>
        <v>0</v>
      </c>
      <c r="AR1921" s="132" t="s">
        <v>219</v>
      </c>
      <c r="AT1921" s="132" t="s">
        <v>126</v>
      </c>
      <c r="AU1921" s="132" t="s">
        <v>74</v>
      </c>
      <c r="AY1921" s="15" t="s">
        <v>124</v>
      </c>
      <c r="BE1921" s="133">
        <f>IF(N1921="základní",J1921,0)</f>
        <v>13700</v>
      </c>
      <c r="BF1921" s="133">
        <f>IF(N1921="snížená",J1921,0)</f>
        <v>0</v>
      </c>
      <c r="BG1921" s="133">
        <f>IF(N1921="zákl. přenesená",J1921,0)</f>
        <v>0</v>
      </c>
      <c r="BH1921" s="133">
        <f>IF(N1921="sníž. přenesená",J1921,0)</f>
        <v>0</v>
      </c>
      <c r="BI1921" s="133">
        <f>IF(N1921="nulová",J1921,0)</f>
        <v>0</v>
      </c>
      <c r="BJ1921" s="15" t="s">
        <v>72</v>
      </c>
      <c r="BK1921" s="133">
        <f>ROUND(I1921*H1921,2)</f>
        <v>13700</v>
      </c>
      <c r="BL1921" s="15" t="s">
        <v>219</v>
      </c>
      <c r="BM1921" s="132" t="s">
        <v>3744</v>
      </c>
    </row>
    <row r="1922" spans="2:65" s="1" customFormat="1" ht="19.5">
      <c r="B1922" s="27"/>
      <c r="D1922" s="134" t="s">
        <v>133</v>
      </c>
      <c r="F1922" s="135" t="s">
        <v>3745</v>
      </c>
      <c r="L1922" s="27"/>
      <c r="M1922" s="136"/>
      <c r="T1922" s="47"/>
      <c r="AT1922" s="15" t="s">
        <v>133</v>
      </c>
      <c r="AU1922" s="15" t="s">
        <v>74</v>
      </c>
    </row>
    <row r="1923" spans="2:65" s="1" customFormat="1">
      <c r="B1923" s="27"/>
      <c r="D1923" s="137" t="s">
        <v>135</v>
      </c>
      <c r="F1923" s="138" t="s">
        <v>3746</v>
      </c>
      <c r="L1923" s="27"/>
      <c r="M1923" s="136"/>
      <c r="T1923" s="47"/>
      <c r="AT1923" s="15" t="s">
        <v>135</v>
      </c>
      <c r="AU1923" s="15" t="s">
        <v>74</v>
      </c>
    </row>
    <row r="1924" spans="2:65" s="1" customFormat="1" ht="24.2" customHeight="1">
      <c r="B1924" s="121"/>
      <c r="C1924" s="122" t="s">
        <v>3747</v>
      </c>
      <c r="D1924" s="122" t="s">
        <v>126</v>
      </c>
      <c r="E1924" s="123" t="s">
        <v>3748</v>
      </c>
      <c r="F1924" s="124" t="s">
        <v>3749</v>
      </c>
      <c r="G1924" s="125" t="s">
        <v>129</v>
      </c>
      <c r="H1924" s="126">
        <v>20</v>
      </c>
      <c r="I1924" s="127">
        <v>181</v>
      </c>
      <c r="J1924" s="127">
        <f>ROUND(I1924*H1924,2)</f>
        <v>3620</v>
      </c>
      <c r="K1924" s="124" t="s">
        <v>130</v>
      </c>
      <c r="L1924" s="27"/>
      <c r="M1924" s="128" t="s">
        <v>3</v>
      </c>
      <c r="N1924" s="129" t="s">
        <v>36</v>
      </c>
      <c r="O1924" s="130">
        <v>0.30199999999999999</v>
      </c>
      <c r="P1924" s="130">
        <f>O1924*H1924</f>
        <v>6.04</v>
      </c>
      <c r="Q1924" s="130">
        <v>0</v>
      </c>
      <c r="R1924" s="130">
        <f>Q1924*H1924</f>
        <v>0</v>
      </c>
      <c r="S1924" s="130">
        <v>0</v>
      </c>
      <c r="T1924" s="131">
        <f>S1924*H1924</f>
        <v>0</v>
      </c>
      <c r="AR1924" s="132" t="s">
        <v>219</v>
      </c>
      <c r="AT1924" s="132" t="s">
        <v>126</v>
      </c>
      <c r="AU1924" s="132" t="s">
        <v>74</v>
      </c>
      <c r="AY1924" s="15" t="s">
        <v>124</v>
      </c>
      <c r="BE1924" s="133">
        <f>IF(N1924="základní",J1924,0)</f>
        <v>3620</v>
      </c>
      <c r="BF1924" s="133">
        <f>IF(N1924="snížená",J1924,0)</f>
        <v>0</v>
      </c>
      <c r="BG1924" s="133">
        <f>IF(N1924="zákl. přenesená",J1924,0)</f>
        <v>0</v>
      </c>
      <c r="BH1924" s="133">
        <f>IF(N1924="sníž. přenesená",J1924,0)</f>
        <v>0</v>
      </c>
      <c r="BI1924" s="133">
        <f>IF(N1924="nulová",J1924,0)</f>
        <v>0</v>
      </c>
      <c r="BJ1924" s="15" t="s">
        <v>72</v>
      </c>
      <c r="BK1924" s="133">
        <f>ROUND(I1924*H1924,2)</f>
        <v>3620</v>
      </c>
      <c r="BL1924" s="15" t="s">
        <v>219</v>
      </c>
      <c r="BM1924" s="132" t="s">
        <v>3750</v>
      </c>
    </row>
    <row r="1925" spans="2:65" s="1" customFormat="1" ht="29.25">
      <c r="B1925" s="27"/>
      <c r="D1925" s="134" t="s">
        <v>133</v>
      </c>
      <c r="F1925" s="135" t="s">
        <v>3751</v>
      </c>
      <c r="L1925" s="27"/>
      <c r="M1925" s="136"/>
      <c r="T1925" s="47"/>
      <c r="AT1925" s="15" t="s">
        <v>133</v>
      </c>
      <c r="AU1925" s="15" t="s">
        <v>74</v>
      </c>
    </row>
    <row r="1926" spans="2:65" s="1" customFormat="1">
      <c r="B1926" s="27"/>
      <c r="D1926" s="137" t="s">
        <v>135</v>
      </c>
      <c r="F1926" s="138" t="s">
        <v>3752</v>
      </c>
      <c r="L1926" s="27"/>
      <c r="M1926" s="136"/>
      <c r="T1926" s="47"/>
      <c r="AT1926" s="15" t="s">
        <v>135</v>
      </c>
      <c r="AU1926" s="15" t="s">
        <v>74</v>
      </c>
    </row>
    <row r="1927" spans="2:65" s="11" customFormat="1" ht="25.9" customHeight="1">
      <c r="B1927" s="110"/>
      <c r="D1927" s="111" t="s">
        <v>64</v>
      </c>
      <c r="E1927" s="112" t="s">
        <v>3753</v>
      </c>
      <c r="F1927" s="112" t="s">
        <v>3754</v>
      </c>
      <c r="J1927" s="113">
        <f>BK1927</f>
        <v>1935264.5</v>
      </c>
      <c r="L1927" s="110"/>
      <c r="M1927" s="114"/>
      <c r="P1927" s="115">
        <f>P1928+SUM(P1929:P1937)</f>
        <v>659.36599999999999</v>
      </c>
      <c r="R1927" s="115">
        <f>R1928+SUM(R1929:R1937)</f>
        <v>17.377040000000001</v>
      </c>
      <c r="T1927" s="116">
        <f>T1928+SUM(T1929:T1937)</f>
        <v>6</v>
      </c>
      <c r="AR1927" s="111" t="s">
        <v>131</v>
      </c>
      <c r="AT1927" s="117" t="s">
        <v>64</v>
      </c>
      <c r="AU1927" s="117" t="s">
        <v>65</v>
      </c>
      <c r="AY1927" s="111" t="s">
        <v>124</v>
      </c>
      <c r="BK1927" s="118">
        <f>BK1928+SUM(BK1929:BK1937)</f>
        <v>1935264.5</v>
      </c>
    </row>
    <row r="1928" spans="2:65" s="1" customFormat="1" ht="16.5" customHeight="1">
      <c r="B1928" s="121"/>
      <c r="C1928" s="122" t="s">
        <v>3755</v>
      </c>
      <c r="D1928" s="122" t="s">
        <v>126</v>
      </c>
      <c r="E1928" s="123" t="s">
        <v>3756</v>
      </c>
      <c r="F1928" s="124" t="s">
        <v>3757</v>
      </c>
      <c r="G1928" s="125" t="s">
        <v>265</v>
      </c>
      <c r="H1928" s="126">
        <v>50</v>
      </c>
      <c r="I1928" s="127">
        <v>538</v>
      </c>
      <c r="J1928" s="127">
        <f>ROUND(I1928*H1928,2)</f>
        <v>26900</v>
      </c>
      <c r="K1928" s="124" t="s">
        <v>130</v>
      </c>
      <c r="L1928" s="27"/>
      <c r="M1928" s="128" t="s">
        <v>3</v>
      </c>
      <c r="N1928" s="129" t="s">
        <v>36</v>
      </c>
      <c r="O1928" s="130">
        <v>1</v>
      </c>
      <c r="P1928" s="130">
        <f>O1928*H1928</f>
        <v>50</v>
      </c>
      <c r="Q1928" s="130">
        <v>0</v>
      </c>
      <c r="R1928" s="130">
        <f>Q1928*H1928</f>
        <v>0</v>
      </c>
      <c r="S1928" s="130">
        <v>0</v>
      </c>
      <c r="T1928" s="131">
        <f>S1928*H1928</f>
        <v>0</v>
      </c>
      <c r="AR1928" s="132" t="s">
        <v>3067</v>
      </c>
      <c r="AT1928" s="132" t="s">
        <v>126</v>
      </c>
      <c r="AU1928" s="132" t="s">
        <v>72</v>
      </c>
      <c r="AY1928" s="15" t="s">
        <v>124</v>
      </c>
      <c r="BE1928" s="133">
        <f>IF(N1928="základní",J1928,0)</f>
        <v>26900</v>
      </c>
      <c r="BF1928" s="133">
        <f>IF(N1928="snížená",J1928,0)</f>
        <v>0</v>
      </c>
      <c r="BG1928" s="133">
        <f>IF(N1928="zákl. přenesená",J1928,0)</f>
        <v>0</v>
      </c>
      <c r="BH1928" s="133">
        <f>IF(N1928="sníž. přenesená",J1928,0)</f>
        <v>0</v>
      </c>
      <c r="BI1928" s="133">
        <f>IF(N1928="nulová",J1928,0)</f>
        <v>0</v>
      </c>
      <c r="BJ1928" s="15" t="s">
        <v>72</v>
      </c>
      <c r="BK1928" s="133">
        <f>ROUND(I1928*H1928,2)</f>
        <v>26900</v>
      </c>
      <c r="BL1928" s="15" t="s">
        <v>3067</v>
      </c>
      <c r="BM1928" s="132" t="s">
        <v>3758</v>
      </c>
    </row>
    <row r="1929" spans="2:65" s="1" customFormat="1" ht="19.5">
      <c r="B1929" s="27"/>
      <c r="D1929" s="134" t="s">
        <v>133</v>
      </c>
      <c r="F1929" s="135" t="s">
        <v>3759</v>
      </c>
      <c r="L1929" s="27"/>
      <c r="M1929" s="136"/>
      <c r="T1929" s="47"/>
      <c r="AT1929" s="15" t="s">
        <v>133</v>
      </c>
      <c r="AU1929" s="15" t="s">
        <v>72</v>
      </c>
    </row>
    <row r="1930" spans="2:65" s="1" customFormat="1">
      <c r="B1930" s="27"/>
      <c r="D1930" s="137" t="s">
        <v>135</v>
      </c>
      <c r="F1930" s="138" t="s">
        <v>3760</v>
      </c>
      <c r="L1930" s="27"/>
      <c r="M1930" s="136"/>
      <c r="T1930" s="47"/>
      <c r="AT1930" s="15" t="s">
        <v>135</v>
      </c>
      <c r="AU1930" s="15" t="s">
        <v>72</v>
      </c>
    </row>
    <row r="1931" spans="2:65" s="1" customFormat="1" ht="16.5" customHeight="1">
      <c r="B1931" s="121"/>
      <c r="C1931" s="122" t="s">
        <v>3761</v>
      </c>
      <c r="D1931" s="122" t="s">
        <v>126</v>
      </c>
      <c r="E1931" s="123" t="s">
        <v>3762</v>
      </c>
      <c r="F1931" s="124" t="s">
        <v>3763</v>
      </c>
      <c r="G1931" s="125" t="s">
        <v>265</v>
      </c>
      <c r="H1931" s="126">
        <v>500</v>
      </c>
      <c r="I1931" s="127">
        <v>371</v>
      </c>
      <c r="J1931" s="127">
        <f>ROUND(I1931*H1931,2)</f>
        <v>185500</v>
      </c>
      <c r="K1931" s="124" t="s">
        <v>130</v>
      </c>
      <c r="L1931" s="27"/>
      <c r="M1931" s="128" t="s">
        <v>3</v>
      </c>
      <c r="N1931" s="129" t="s">
        <v>36</v>
      </c>
      <c r="O1931" s="130">
        <v>1</v>
      </c>
      <c r="P1931" s="130">
        <f>O1931*H1931</f>
        <v>500</v>
      </c>
      <c r="Q1931" s="130">
        <v>0</v>
      </c>
      <c r="R1931" s="130">
        <f>Q1931*H1931</f>
        <v>0</v>
      </c>
      <c r="S1931" s="130">
        <v>0</v>
      </c>
      <c r="T1931" s="131">
        <f>S1931*H1931</f>
        <v>0</v>
      </c>
      <c r="AR1931" s="132" t="s">
        <v>3067</v>
      </c>
      <c r="AT1931" s="132" t="s">
        <v>126</v>
      </c>
      <c r="AU1931" s="132" t="s">
        <v>72</v>
      </c>
      <c r="AY1931" s="15" t="s">
        <v>124</v>
      </c>
      <c r="BE1931" s="133">
        <f>IF(N1931="základní",J1931,0)</f>
        <v>185500</v>
      </c>
      <c r="BF1931" s="133">
        <f>IF(N1931="snížená",J1931,0)</f>
        <v>0</v>
      </c>
      <c r="BG1931" s="133">
        <f>IF(N1931="zákl. přenesená",J1931,0)</f>
        <v>0</v>
      </c>
      <c r="BH1931" s="133">
        <f>IF(N1931="sníž. přenesená",J1931,0)</f>
        <v>0</v>
      </c>
      <c r="BI1931" s="133">
        <f>IF(N1931="nulová",J1931,0)</f>
        <v>0</v>
      </c>
      <c r="BJ1931" s="15" t="s">
        <v>72</v>
      </c>
      <c r="BK1931" s="133">
        <f>ROUND(I1931*H1931,2)</f>
        <v>185500</v>
      </c>
      <c r="BL1931" s="15" t="s">
        <v>3067</v>
      </c>
      <c r="BM1931" s="132" t="s">
        <v>3764</v>
      </c>
    </row>
    <row r="1932" spans="2:65" s="1" customFormat="1" ht="19.5">
      <c r="B1932" s="27"/>
      <c r="D1932" s="134" t="s">
        <v>133</v>
      </c>
      <c r="F1932" s="135" t="s">
        <v>3765</v>
      </c>
      <c r="L1932" s="27"/>
      <c r="M1932" s="136"/>
      <c r="T1932" s="47"/>
      <c r="AT1932" s="15" t="s">
        <v>133</v>
      </c>
      <c r="AU1932" s="15" t="s">
        <v>72</v>
      </c>
    </row>
    <row r="1933" spans="2:65" s="1" customFormat="1">
      <c r="B1933" s="27"/>
      <c r="D1933" s="137" t="s">
        <v>135</v>
      </c>
      <c r="F1933" s="138" t="s">
        <v>3766</v>
      </c>
      <c r="L1933" s="27"/>
      <c r="M1933" s="136"/>
      <c r="T1933" s="47"/>
      <c r="AT1933" s="15" t="s">
        <v>135</v>
      </c>
      <c r="AU1933" s="15" t="s">
        <v>72</v>
      </c>
    </row>
    <row r="1934" spans="2:65" s="1" customFormat="1" ht="24.2" customHeight="1">
      <c r="B1934" s="121"/>
      <c r="C1934" s="122" t="s">
        <v>3767</v>
      </c>
      <c r="D1934" s="122" t="s">
        <v>126</v>
      </c>
      <c r="E1934" s="123" t="s">
        <v>3768</v>
      </c>
      <c r="F1934" s="124" t="s">
        <v>3769</v>
      </c>
      <c r="G1934" s="125" t="s">
        <v>265</v>
      </c>
      <c r="H1934" s="126">
        <v>100</v>
      </c>
      <c r="I1934" s="127">
        <v>414</v>
      </c>
      <c r="J1934" s="127">
        <f>ROUND(I1934*H1934,2)</f>
        <v>41400</v>
      </c>
      <c r="K1934" s="124" t="s">
        <v>130</v>
      </c>
      <c r="L1934" s="27"/>
      <c r="M1934" s="128" t="s">
        <v>3</v>
      </c>
      <c r="N1934" s="129" t="s">
        <v>36</v>
      </c>
      <c r="O1934" s="130">
        <v>1</v>
      </c>
      <c r="P1934" s="130">
        <f>O1934*H1934</f>
        <v>100</v>
      </c>
      <c r="Q1934" s="130">
        <v>0</v>
      </c>
      <c r="R1934" s="130">
        <f>Q1934*H1934</f>
        <v>0</v>
      </c>
      <c r="S1934" s="130">
        <v>0</v>
      </c>
      <c r="T1934" s="131">
        <f>S1934*H1934</f>
        <v>0</v>
      </c>
      <c r="AR1934" s="132" t="s">
        <v>3067</v>
      </c>
      <c r="AT1934" s="132" t="s">
        <v>126</v>
      </c>
      <c r="AU1934" s="132" t="s">
        <v>72</v>
      </c>
      <c r="AY1934" s="15" t="s">
        <v>124</v>
      </c>
      <c r="BE1934" s="133">
        <f>IF(N1934="základní",J1934,0)</f>
        <v>41400</v>
      </c>
      <c r="BF1934" s="133">
        <f>IF(N1934="snížená",J1934,0)</f>
        <v>0</v>
      </c>
      <c r="BG1934" s="133">
        <f>IF(N1934="zákl. přenesená",J1934,0)</f>
        <v>0</v>
      </c>
      <c r="BH1934" s="133">
        <f>IF(N1934="sníž. přenesená",J1934,0)</f>
        <v>0</v>
      </c>
      <c r="BI1934" s="133">
        <f>IF(N1934="nulová",J1934,0)</f>
        <v>0</v>
      </c>
      <c r="BJ1934" s="15" t="s">
        <v>72</v>
      </c>
      <c r="BK1934" s="133">
        <f>ROUND(I1934*H1934,2)</f>
        <v>41400</v>
      </c>
      <c r="BL1934" s="15" t="s">
        <v>3067</v>
      </c>
      <c r="BM1934" s="132" t="s">
        <v>3770</v>
      </c>
    </row>
    <row r="1935" spans="2:65" s="1" customFormat="1" ht="29.25">
      <c r="B1935" s="27"/>
      <c r="D1935" s="134" t="s">
        <v>133</v>
      </c>
      <c r="F1935" s="135" t="s">
        <v>3771</v>
      </c>
      <c r="L1935" s="27"/>
      <c r="M1935" s="136"/>
      <c r="T1935" s="47"/>
      <c r="AT1935" s="15" t="s">
        <v>133</v>
      </c>
      <c r="AU1935" s="15" t="s">
        <v>72</v>
      </c>
    </row>
    <row r="1936" spans="2:65" s="1" customFormat="1">
      <c r="B1936" s="27"/>
      <c r="D1936" s="137" t="s">
        <v>135</v>
      </c>
      <c r="F1936" s="138" t="s">
        <v>3772</v>
      </c>
      <c r="L1936" s="27"/>
      <c r="M1936" s="136"/>
      <c r="T1936" s="47"/>
      <c r="AT1936" s="15" t="s">
        <v>135</v>
      </c>
      <c r="AU1936" s="15" t="s">
        <v>72</v>
      </c>
    </row>
    <row r="1937" spans="2:65" s="11" customFormat="1" ht="22.9" customHeight="1">
      <c r="B1937" s="110"/>
      <c r="D1937" s="111" t="s">
        <v>64</v>
      </c>
      <c r="E1937" s="119" t="s">
        <v>3773</v>
      </c>
      <c r="F1937" s="119" t="s">
        <v>3774</v>
      </c>
      <c r="J1937" s="120">
        <f>BK1937</f>
        <v>1681464.5</v>
      </c>
      <c r="L1937" s="110"/>
      <c r="M1937" s="114"/>
      <c r="P1937" s="115">
        <f>P1938+SUM(P1939:P1954)</f>
        <v>9.3659999999999997</v>
      </c>
      <c r="R1937" s="115">
        <f>R1938+SUM(R1939:R1954)</f>
        <v>17.377040000000001</v>
      </c>
      <c r="T1937" s="116">
        <f>T1938+SUM(T1939:T1954)</f>
        <v>6</v>
      </c>
      <c r="AR1937" s="111" t="s">
        <v>131</v>
      </c>
      <c r="AT1937" s="117" t="s">
        <v>64</v>
      </c>
      <c r="AU1937" s="117" t="s">
        <v>72</v>
      </c>
      <c r="AY1937" s="111" t="s">
        <v>124</v>
      </c>
      <c r="BK1937" s="118">
        <f>BK1938+SUM(BK1939:BK1954)</f>
        <v>1681464.5</v>
      </c>
    </row>
    <row r="1938" spans="2:65" s="1" customFormat="1" ht="16.5" customHeight="1">
      <c r="B1938" s="121"/>
      <c r="C1938" s="122" t="s">
        <v>3775</v>
      </c>
      <c r="D1938" s="122" t="s">
        <v>126</v>
      </c>
      <c r="E1938" s="123" t="s">
        <v>3776</v>
      </c>
      <c r="F1938" s="124" t="s">
        <v>3777</v>
      </c>
      <c r="G1938" s="125" t="s">
        <v>3778</v>
      </c>
      <c r="H1938" s="126">
        <v>40</v>
      </c>
      <c r="I1938" s="127">
        <v>1150</v>
      </c>
      <c r="J1938" s="127">
        <f>ROUND(I1938*H1938,2)</f>
        <v>46000</v>
      </c>
      <c r="K1938" s="124" t="s">
        <v>130</v>
      </c>
      <c r="L1938" s="27"/>
      <c r="M1938" s="128" t="s">
        <v>3</v>
      </c>
      <c r="N1938" s="129" t="s">
        <v>36</v>
      </c>
      <c r="O1938" s="130">
        <v>0</v>
      </c>
      <c r="P1938" s="130">
        <f>O1938*H1938</f>
        <v>0</v>
      </c>
      <c r="Q1938" s="130">
        <v>0</v>
      </c>
      <c r="R1938" s="130">
        <f>Q1938*H1938</f>
        <v>0</v>
      </c>
      <c r="S1938" s="130">
        <v>0</v>
      </c>
      <c r="T1938" s="131">
        <f>S1938*H1938</f>
        <v>0</v>
      </c>
      <c r="AR1938" s="132" t="s">
        <v>3067</v>
      </c>
      <c r="AT1938" s="132" t="s">
        <v>126</v>
      </c>
      <c r="AU1938" s="132" t="s">
        <v>74</v>
      </c>
      <c r="AY1938" s="15" t="s">
        <v>124</v>
      </c>
      <c r="BE1938" s="133">
        <f>IF(N1938="základní",J1938,0)</f>
        <v>46000</v>
      </c>
      <c r="BF1938" s="133">
        <f>IF(N1938="snížená",J1938,0)</f>
        <v>0</v>
      </c>
      <c r="BG1938" s="133">
        <f>IF(N1938="zákl. přenesená",J1938,0)</f>
        <v>0</v>
      </c>
      <c r="BH1938" s="133">
        <f>IF(N1938="sníž. přenesená",J1938,0)</f>
        <v>0</v>
      </c>
      <c r="BI1938" s="133">
        <f>IF(N1938="nulová",J1938,0)</f>
        <v>0</v>
      </c>
      <c r="BJ1938" s="15" t="s">
        <v>72</v>
      </c>
      <c r="BK1938" s="133">
        <f>ROUND(I1938*H1938,2)</f>
        <v>46000</v>
      </c>
      <c r="BL1938" s="15" t="s">
        <v>3067</v>
      </c>
      <c r="BM1938" s="132" t="s">
        <v>3779</v>
      </c>
    </row>
    <row r="1939" spans="2:65" s="1" customFormat="1">
      <c r="B1939" s="27"/>
      <c r="D1939" s="134" t="s">
        <v>133</v>
      </c>
      <c r="F1939" s="135" t="s">
        <v>3777</v>
      </c>
      <c r="L1939" s="27"/>
      <c r="M1939" s="136"/>
      <c r="T1939" s="47"/>
      <c r="AT1939" s="15" t="s">
        <v>133</v>
      </c>
      <c r="AU1939" s="15" t="s">
        <v>74</v>
      </c>
    </row>
    <row r="1940" spans="2:65" s="1" customFormat="1" ht="16.5" customHeight="1">
      <c r="B1940" s="121"/>
      <c r="C1940" s="122" t="s">
        <v>3780</v>
      </c>
      <c r="D1940" s="122" t="s">
        <v>126</v>
      </c>
      <c r="E1940" s="123" t="s">
        <v>3781</v>
      </c>
      <c r="F1940" s="124" t="s">
        <v>3782</v>
      </c>
      <c r="G1940" s="125" t="s">
        <v>3778</v>
      </c>
      <c r="H1940" s="126">
        <v>30</v>
      </c>
      <c r="I1940" s="127">
        <v>2750</v>
      </c>
      <c r="J1940" s="127">
        <f>ROUND(I1940*H1940,2)</f>
        <v>82500</v>
      </c>
      <c r="K1940" s="124" t="s">
        <v>130</v>
      </c>
      <c r="L1940" s="27"/>
      <c r="M1940" s="128" t="s">
        <v>3</v>
      </c>
      <c r="N1940" s="129" t="s">
        <v>36</v>
      </c>
      <c r="O1940" s="130">
        <v>0</v>
      </c>
      <c r="P1940" s="130">
        <f>O1940*H1940</f>
        <v>0</v>
      </c>
      <c r="Q1940" s="130">
        <v>0</v>
      </c>
      <c r="R1940" s="130">
        <f>Q1940*H1940</f>
        <v>0</v>
      </c>
      <c r="S1940" s="130">
        <v>0</v>
      </c>
      <c r="T1940" s="131">
        <f>S1940*H1940</f>
        <v>0</v>
      </c>
      <c r="AR1940" s="132" t="s">
        <v>3067</v>
      </c>
      <c r="AT1940" s="132" t="s">
        <v>126</v>
      </c>
      <c r="AU1940" s="132" t="s">
        <v>74</v>
      </c>
      <c r="AY1940" s="15" t="s">
        <v>124</v>
      </c>
      <c r="BE1940" s="133">
        <f>IF(N1940="základní",J1940,0)</f>
        <v>82500</v>
      </c>
      <c r="BF1940" s="133">
        <f>IF(N1940="snížená",J1940,0)</f>
        <v>0</v>
      </c>
      <c r="BG1940" s="133">
        <f>IF(N1940="zákl. přenesená",J1940,0)</f>
        <v>0</v>
      </c>
      <c r="BH1940" s="133">
        <f>IF(N1940="sníž. přenesená",J1940,0)</f>
        <v>0</v>
      </c>
      <c r="BI1940" s="133">
        <f>IF(N1940="nulová",J1940,0)</f>
        <v>0</v>
      </c>
      <c r="BJ1940" s="15" t="s">
        <v>72</v>
      </c>
      <c r="BK1940" s="133">
        <f>ROUND(I1940*H1940,2)</f>
        <v>82500</v>
      </c>
      <c r="BL1940" s="15" t="s">
        <v>3067</v>
      </c>
      <c r="BM1940" s="132" t="s">
        <v>3783</v>
      </c>
    </row>
    <row r="1941" spans="2:65" s="1" customFormat="1">
      <c r="B1941" s="27"/>
      <c r="D1941" s="134" t="s">
        <v>133</v>
      </c>
      <c r="F1941" s="135" t="s">
        <v>3782</v>
      </c>
      <c r="L1941" s="27"/>
      <c r="M1941" s="136"/>
      <c r="T1941" s="47"/>
      <c r="AT1941" s="15" t="s">
        <v>133</v>
      </c>
      <c r="AU1941" s="15" t="s">
        <v>74</v>
      </c>
    </row>
    <row r="1942" spans="2:65" s="1" customFormat="1" ht="16.5" customHeight="1">
      <c r="B1942" s="121"/>
      <c r="C1942" s="122" t="s">
        <v>3784</v>
      </c>
      <c r="D1942" s="122" t="s">
        <v>126</v>
      </c>
      <c r="E1942" s="123" t="s">
        <v>3785</v>
      </c>
      <c r="F1942" s="124" t="s">
        <v>3786</v>
      </c>
      <c r="G1942" s="125" t="s">
        <v>3778</v>
      </c>
      <c r="H1942" s="126">
        <v>30</v>
      </c>
      <c r="I1942" s="127">
        <v>2990</v>
      </c>
      <c r="J1942" s="127">
        <f>ROUND(I1942*H1942,2)</f>
        <v>89700</v>
      </c>
      <c r="K1942" s="124" t="s">
        <v>130</v>
      </c>
      <c r="L1942" s="27"/>
      <c r="M1942" s="128" t="s">
        <v>3</v>
      </c>
      <c r="N1942" s="129" t="s">
        <v>36</v>
      </c>
      <c r="O1942" s="130">
        <v>0</v>
      </c>
      <c r="P1942" s="130">
        <f>O1942*H1942</f>
        <v>0</v>
      </c>
      <c r="Q1942" s="130">
        <v>0</v>
      </c>
      <c r="R1942" s="130">
        <f>Q1942*H1942</f>
        <v>0</v>
      </c>
      <c r="S1942" s="130">
        <v>0</v>
      </c>
      <c r="T1942" s="131">
        <f>S1942*H1942</f>
        <v>0</v>
      </c>
      <c r="AR1942" s="132" t="s">
        <v>3067</v>
      </c>
      <c r="AT1942" s="132" t="s">
        <v>126</v>
      </c>
      <c r="AU1942" s="132" t="s">
        <v>74</v>
      </c>
      <c r="AY1942" s="15" t="s">
        <v>124</v>
      </c>
      <c r="BE1942" s="133">
        <f>IF(N1942="základní",J1942,0)</f>
        <v>89700</v>
      </c>
      <c r="BF1942" s="133">
        <f>IF(N1942="snížená",J1942,0)</f>
        <v>0</v>
      </c>
      <c r="BG1942" s="133">
        <f>IF(N1942="zákl. přenesená",J1942,0)</f>
        <v>0</v>
      </c>
      <c r="BH1942" s="133">
        <f>IF(N1942="sníž. přenesená",J1942,0)</f>
        <v>0</v>
      </c>
      <c r="BI1942" s="133">
        <f>IF(N1942="nulová",J1942,0)</f>
        <v>0</v>
      </c>
      <c r="BJ1942" s="15" t="s">
        <v>72</v>
      </c>
      <c r="BK1942" s="133">
        <f>ROUND(I1942*H1942,2)</f>
        <v>89700</v>
      </c>
      <c r="BL1942" s="15" t="s">
        <v>3067</v>
      </c>
      <c r="BM1942" s="132" t="s">
        <v>3787</v>
      </c>
    </row>
    <row r="1943" spans="2:65" s="1" customFormat="1">
      <c r="B1943" s="27"/>
      <c r="D1943" s="134" t="s">
        <v>133</v>
      </c>
      <c r="F1943" s="135" t="s">
        <v>3786</v>
      </c>
      <c r="L1943" s="27"/>
      <c r="M1943" s="136"/>
      <c r="T1943" s="47"/>
      <c r="AT1943" s="15" t="s">
        <v>133</v>
      </c>
      <c r="AU1943" s="15" t="s">
        <v>74</v>
      </c>
    </row>
    <row r="1944" spans="2:65" s="1" customFormat="1" ht="16.5" customHeight="1">
      <c r="B1944" s="121"/>
      <c r="C1944" s="122" t="s">
        <v>3788</v>
      </c>
      <c r="D1944" s="122" t="s">
        <v>126</v>
      </c>
      <c r="E1944" s="123" t="s">
        <v>3789</v>
      </c>
      <c r="F1944" s="124" t="s">
        <v>3790</v>
      </c>
      <c r="G1944" s="125" t="s">
        <v>3778</v>
      </c>
      <c r="H1944" s="126">
        <v>20</v>
      </c>
      <c r="I1944" s="127">
        <v>1730</v>
      </c>
      <c r="J1944" s="127">
        <f>ROUND(I1944*H1944,2)</f>
        <v>34600</v>
      </c>
      <c r="K1944" s="124" t="s">
        <v>130</v>
      </c>
      <c r="L1944" s="27"/>
      <c r="M1944" s="128" t="s">
        <v>3</v>
      </c>
      <c r="N1944" s="129" t="s">
        <v>36</v>
      </c>
      <c r="O1944" s="130">
        <v>0</v>
      </c>
      <c r="P1944" s="130">
        <f>O1944*H1944</f>
        <v>0</v>
      </c>
      <c r="Q1944" s="130">
        <v>0</v>
      </c>
      <c r="R1944" s="130">
        <f>Q1944*H1944</f>
        <v>0</v>
      </c>
      <c r="S1944" s="130">
        <v>0</v>
      </c>
      <c r="T1944" s="131">
        <f>S1944*H1944</f>
        <v>0</v>
      </c>
      <c r="AR1944" s="132" t="s">
        <v>3067</v>
      </c>
      <c r="AT1944" s="132" t="s">
        <v>126</v>
      </c>
      <c r="AU1944" s="132" t="s">
        <v>74</v>
      </c>
      <c r="AY1944" s="15" t="s">
        <v>124</v>
      </c>
      <c r="BE1944" s="133">
        <f>IF(N1944="základní",J1944,0)</f>
        <v>34600</v>
      </c>
      <c r="BF1944" s="133">
        <f>IF(N1944="snížená",J1944,0)</f>
        <v>0</v>
      </c>
      <c r="BG1944" s="133">
        <f>IF(N1944="zákl. přenesená",J1944,0)</f>
        <v>0</v>
      </c>
      <c r="BH1944" s="133">
        <f>IF(N1944="sníž. přenesená",J1944,0)</f>
        <v>0</v>
      </c>
      <c r="BI1944" s="133">
        <f>IF(N1944="nulová",J1944,0)</f>
        <v>0</v>
      </c>
      <c r="BJ1944" s="15" t="s">
        <v>72</v>
      </c>
      <c r="BK1944" s="133">
        <f>ROUND(I1944*H1944,2)</f>
        <v>34600</v>
      </c>
      <c r="BL1944" s="15" t="s">
        <v>3067</v>
      </c>
      <c r="BM1944" s="132" t="s">
        <v>3791</v>
      </c>
    </row>
    <row r="1945" spans="2:65" s="1" customFormat="1">
      <c r="B1945" s="27"/>
      <c r="D1945" s="134" t="s">
        <v>133</v>
      </c>
      <c r="F1945" s="135" t="s">
        <v>3790</v>
      </c>
      <c r="L1945" s="27"/>
      <c r="M1945" s="136"/>
      <c r="T1945" s="47"/>
      <c r="AT1945" s="15" t="s">
        <v>133</v>
      </c>
      <c r="AU1945" s="15" t="s">
        <v>74</v>
      </c>
    </row>
    <row r="1946" spans="2:65" s="1" customFormat="1" ht="16.5" customHeight="1">
      <c r="B1946" s="121"/>
      <c r="C1946" s="122" t="s">
        <v>3792</v>
      </c>
      <c r="D1946" s="122" t="s">
        <v>126</v>
      </c>
      <c r="E1946" s="123" t="s">
        <v>3793</v>
      </c>
      <c r="F1946" s="124" t="s">
        <v>3794</v>
      </c>
      <c r="G1946" s="125" t="s">
        <v>3778</v>
      </c>
      <c r="H1946" s="126">
        <v>10</v>
      </c>
      <c r="I1946" s="127">
        <v>2910</v>
      </c>
      <c r="J1946" s="127">
        <f>ROUND(I1946*H1946,2)</f>
        <v>29100</v>
      </c>
      <c r="K1946" s="124" t="s">
        <v>130</v>
      </c>
      <c r="L1946" s="27"/>
      <c r="M1946" s="128" t="s">
        <v>3</v>
      </c>
      <c r="N1946" s="129" t="s">
        <v>36</v>
      </c>
      <c r="O1946" s="130">
        <v>0</v>
      </c>
      <c r="P1946" s="130">
        <f>O1946*H1946</f>
        <v>0</v>
      </c>
      <c r="Q1946" s="130">
        <v>0</v>
      </c>
      <c r="R1946" s="130">
        <f>Q1946*H1946</f>
        <v>0</v>
      </c>
      <c r="S1946" s="130">
        <v>0</v>
      </c>
      <c r="T1946" s="131">
        <f>S1946*H1946</f>
        <v>0</v>
      </c>
      <c r="AR1946" s="132" t="s">
        <v>3067</v>
      </c>
      <c r="AT1946" s="132" t="s">
        <v>126</v>
      </c>
      <c r="AU1946" s="132" t="s">
        <v>74</v>
      </c>
      <c r="AY1946" s="15" t="s">
        <v>124</v>
      </c>
      <c r="BE1946" s="133">
        <f>IF(N1946="základní",J1946,0)</f>
        <v>29100</v>
      </c>
      <c r="BF1946" s="133">
        <f>IF(N1946="snížená",J1946,0)</f>
        <v>0</v>
      </c>
      <c r="BG1946" s="133">
        <f>IF(N1946="zákl. přenesená",J1946,0)</f>
        <v>0</v>
      </c>
      <c r="BH1946" s="133">
        <f>IF(N1946="sníž. přenesená",J1946,0)</f>
        <v>0</v>
      </c>
      <c r="BI1946" s="133">
        <f>IF(N1946="nulová",J1946,0)</f>
        <v>0</v>
      </c>
      <c r="BJ1946" s="15" t="s">
        <v>72</v>
      </c>
      <c r="BK1946" s="133">
        <f>ROUND(I1946*H1946,2)</f>
        <v>29100</v>
      </c>
      <c r="BL1946" s="15" t="s">
        <v>3067</v>
      </c>
      <c r="BM1946" s="132" t="s">
        <v>3795</v>
      </c>
    </row>
    <row r="1947" spans="2:65" s="1" customFormat="1">
      <c r="B1947" s="27"/>
      <c r="D1947" s="134" t="s">
        <v>133</v>
      </c>
      <c r="F1947" s="135" t="s">
        <v>3794</v>
      </c>
      <c r="L1947" s="27"/>
      <c r="M1947" s="136"/>
      <c r="T1947" s="47"/>
      <c r="AT1947" s="15" t="s">
        <v>133</v>
      </c>
      <c r="AU1947" s="15" t="s">
        <v>74</v>
      </c>
    </row>
    <row r="1948" spans="2:65" s="1" customFormat="1" ht="24.2" customHeight="1">
      <c r="B1948" s="121"/>
      <c r="C1948" s="122" t="s">
        <v>3796</v>
      </c>
      <c r="D1948" s="122" t="s">
        <v>126</v>
      </c>
      <c r="E1948" s="123" t="s">
        <v>3797</v>
      </c>
      <c r="F1948" s="124" t="s">
        <v>3798</v>
      </c>
      <c r="G1948" s="125" t="s">
        <v>3778</v>
      </c>
      <c r="H1948" s="126">
        <v>30</v>
      </c>
      <c r="I1948" s="127">
        <v>1450</v>
      </c>
      <c r="J1948" s="127">
        <f>ROUND(I1948*H1948,2)</f>
        <v>43500</v>
      </c>
      <c r="K1948" s="124" t="s">
        <v>130</v>
      </c>
      <c r="L1948" s="27"/>
      <c r="M1948" s="128" t="s">
        <v>3</v>
      </c>
      <c r="N1948" s="129" t="s">
        <v>36</v>
      </c>
      <c r="O1948" s="130">
        <v>0</v>
      </c>
      <c r="P1948" s="130">
        <f>O1948*H1948</f>
        <v>0</v>
      </c>
      <c r="Q1948" s="130">
        <v>0</v>
      </c>
      <c r="R1948" s="130">
        <f>Q1948*H1948</f>
        <v>0</v>
      </c>
      <c r="S1948" s="130">
        <v>0</v>
      </c>
      <c r="T1948" s="131">
        <f>S1948*H1948</f>
        <v>0</v>
      </c>
      <c r="AR1948" s="132" t="s">
        <v>3067</v>
      </c>
      <c r="AT1948" s="132" t="s">
        <v>126</v>
      </c>
      <c r="AU1948" s="132" t="s">
        <v>74</v>
      </c>
      <c r="AY1948" s="15" t="s">
        <v>124</v>
      </c>
      <c r="BE1948" s="133">
        <f>IF(N1948="základní",J1948,0)</f>
        <v>43500</v>
      </c>
      <c r="BF1948" s="133">
        <f>IF(N1948="snížená",J1948,0)</f>
        <v>0</v>
      </c>
      <c r="BG1948" s="133">
        <f>IF(N1948="zákl. přenesená",J1948,0)</f>
        <v>0</v>
      </c>
      <c r="BH1948" s="133">
        <f>IF(N1948="sníž. přenesená",J1948,0)</f>
        <v>0</v>
      </c>
      <c r="BI1948" s="133">
        <f>IF(N1948="nulová",J1948,0)</f>
        <v>0</v>
      </c>
      <c r="BJ1948" s="15" t="s">
        <v>72</v>
      </c>
      <c r="BK1948" s="133">
        <f>ROUND(I1948*H1948,2)</f>
        <v>43500</v>
      </c>
      <c r="BL1948" s="15" t="s">
        <v>3067</v>
      </c>
      <c r="BM1948" s="132" t="s">
        <v>3799</v>
      </c>
    </row>
    <row r="1949" spans="2:65" s="1" customFormat="1">
      <c r="B1949" s="27"/>
      <c r="D1949" s="134" t="s">
        <v>133</v>
      </c>
      <c r="F1949" s="135" t="s">
        <v>3798</v>
      </c>
      <c r="L1949" s="27"/>
      <c r="M1949" s="136"/>
      <c r="T1949" s="47"/>
      <c r="AT1949" s="15" t="s">
        <v>133</v>
      </c>
      <c r="AU1949" s="15" t="s">
        <v>74</v>
      </c>
    </row>
    <row r="1950" spans="2:65" s="1" customFormat="1" ht="16.5" customHeight="1">
      <c r="B1950" s="121"/>
      <c r="C1950" s="122" t="s">
        <v>3800</v>
      </c>
      <c r="D1950" s="122" t="s">
        <v>126</v>
      </c>
      <c r="E1950" s="123" t="s">
        <v>3801</v>
      </c>
      <c r="F1950" s="124" t="s">
        <v>3802</v>
      </c>
      <c r="G1950" s="125" t="s">
        <v>3778</v>
      </c>
      <c r="H1950" s="126">
        <v>15</v>
      </c>
      <c r="I1950" s="127">
        <v>2900</v>
      </c>
      <c r="J1950" s="127">
        <f>ROUND(I1950*H1950,2)</f>
        <v>43500</v>
      </c>
      <c r="K1950" s="124" t="s">
        <v>130</v>
      </c>
      <c r="L1950" s="27"/>
      <c r="M1950" s="128" t="s">
        <v>3</v>
      </c>
      <c r="N1950" s="129" t="s">
        <v>36</v>
      </c>
      <c r="O1950" s="130">
        <v>0</v>
      </c>
      <c r="P1950" s="130">
        <f>O1950*H1950</f>
        <v>0</v>
      </c>
      <c r="Q1950" s="130">
        <v>0</v>
      </c>
      <c r="R1950" s="130">
        <f>Q1950*H1950</f>
        <v>0</v>
      </c>
      <c r="S1950" s="130">
        <v>0</v>
      </c>
      <c r="T1950" s="131">
        <f>S1950*H1950</f>
        <v>0</v>
      </c>
      <c r="AR1950" s="132" t="s">
        <v>131</v>
      </c>
      <c r="AT1950" s="132" t="s">
        <v>126</v>
      </c>
      <c r="AU1950" s="132" t="s">
        <v>74</v>
      </c>
      <c r="AY1950" s="15" t="s">
        <v>124</v>
      </c>
      <c r="BE1950" s="133">
        <f>IF(N1950="základní",J1950,0)</f>
        <v>43500</v>
      </c>
      <c r="BF1950" s="133">
        <f>IF(N1950="snížená",J1950,0)</f>
        <v>0</v>
      </c>
      <c r="BG1950" s="133">
        <f>IF(N1950="zákl. přenesená",J1950,0)</f>
        <v>0</v>
      </c>
      <c r="BH1950" s="133">
        <f>IF(N1950="sníž. přenesená",J1950,0)</f>
        <v>0</v>
      </c>
      <c r="BI1950" s="133">
        <f>IF(N1950="nulová",J1950,0)</f>
        <v>0</v>
      </c>
      <c r="BJ1950" s="15" t="s">
        <v>72</v>
      </c>
      <c r="BK1950" s="133">
        <f>ROUND(I1950*H1950,2)</f>
        <v>43500</v>
      </c>
      <c r="BL1950" s="15" t="s">
        <v>131</v>
      </c>
      <c r="BM1950" s="132" t="s">
        <v>3803</v>
      </c>
    </row>
    <row r="1951" spans="2:65" s="1" customFormat="1">
      <c r="B1951" s="27"/>
      <c r="D1951" s="134" t="s">
        <v>133</v>
      </c>
      <c r="F1951" s="135" t="s">
        <v>3802</v>
      </c>
      <c r="L1951" s="27"/>
      <c r="M1951" s="136"/>
      <c r="T1951" s="47"/>
      <c r="AT1951" s="15" t="s">
        <v>133</v>
      </c>
      <c r="AU1951" s="15" t="s">
        <v>74</v>
      </c>
    </row>
    <row r="1952" spans="2:65" s="1" customFormat="1" ht="16.5" customHeight="1">
      <c r="B1952" s="121"/>
      <c r="C1952" s="122" t="s">
        <v>3804</v>
      </c>
      <c r="D1952" s="122" t="s">
        <v>126</v>
      </c>
      <c r="E1952" s="123" t="s">
        <v>4989</v>
      </c>
      <c r="F1952" s="124" t="s">
        <v>3805</v>
      </c>
      <c r="G1952" s="125" t="s">
        <v>3778</v>
      </c>
      <c r="H1952" s="126">
        <v>20</v>
      </c>
      <c r="I1952" s="127">
        <v>2850</v>
      </c>
      <c r="J1952" s="127">
        <f>ROUND(I1952*H1952,2)</f>
        <v>57000</v>
      </c>
      <c r="K1952" s="124"/>
      <c r="L1952" s="27"/>
      <c r="M1952" s="128" t="s">
        <v>3</v>
      </c>
      <c r="N1952" s="129" t="s">
        <v>36</v>
      </c>
      <c r="O1952" s="130">
        <v>0</v>
      </c>
      <c r="P1952" s="130">
        <f>O1952*H1952</f>
        <v>0</v>
      </c>
      <c r="Q1952" s="130">
        <v>0</v>
      </c>
      <c r="R1952" s="130">
        <f>Q1952*H1952</f>
        <v>0</v>
      </c>
      <c r="S1952" s="130">
        <v>0</v>
      </c>
      <c r="T1952" s="131">
        <f>S1952*H1952</f>
        <v>0</v>
      </c>
      <c r="AR1952" s="132" t="s">
        <v>3067</v>
      </c>
      <c r="AT1952" s="132" t="s">
        <v>126</v>
      </c>
      <c r="AU1952" s="132" t="s">
        <v>74</v>
      </c>
      <c r="AY1952" s="15" t="s">
        <v>124</v>
      </c>
      <c r="BE1952" s="133">
        <f>IF(N1952="základní",J1952,0)</f>
        <v>57000</v>
      </c>
      <c r="BF1952" s="133">
        <f>IF(N1952="snížená",J1952,0)</f>
        <v>0</v>
      </c>
      <c r="BG1952" s="133">
        <f>IF(N1952="zákl. přenesená",J1952,0)</f>
        <v>0</v>
      </c>
      <c r="BH1952" s="133">
        <f>IF(N1952="sníž. přenesená",J1952,0)</f>
        <v>0</v>
      </c>
      <c r="BI1952" s="133">
        <f>IF(N1952="nulová",J1952,0)</f>
        <v>0</v>
      </c>
      <c r="BJ1952" s="15" t="s">
        <v>72</v>
      </c>
      <c r="BK1952" s="133">
        <f>ROUND(I1952*H1952,2)</f>
        <v>57000</v>
      </c>
      <c r="BL1952" s="15" t="s">
        <v>3067</v>
      </c>
      <c r="BM1952" s="132" t="s">
        <v>3806</v>
      </c>
    </row>
    <row r="1953" spans="2:65" s="1" customFormat="1">
      <c r="B1953" s="27"/>
      <c r="D1953" s="134" t="s">
        <v>133</v>
      </c>
      <c r="F1953" s="135" t="s">
        <v>3805</v>
      </c>
      <c r="L1953" s="27"/>
      <c r="M1953" s="136"/>
      <c r="T1953" s="47"/>
      <c r="AT1953" s="15" t="s">
        <v>133</v>
      </c>
      <c r="AU1953" s="15" t="s">
        <v>74</v>
      </c>
    </row>
    <row r="1954" spans="2:65" s="11" customFormat="1" ht="20.85" customHeight="1">
      <c r="B1954" s="110"/>
      <c r="D1954" s="111" t="s">
        <v>64</v>
      </c>
      <c r="E1954" s="119" t="s">
        <v>3807</v>
      </c>
      <c r="F1954" s="119" t="s">
        <v>4987</v>
      </c>
      <c r="J1954" s="120">
        <f>BK1954</f>
        <v>1255564.5</v>
      </c>
      <c r="L1954" s="110"/>
      <c r="M1954" s="114"/>
      <c r="P1954" s="115">
        <f>SUM(P1955:P2044)</f>
        <v>9.3659999999999997</v>
      </c>
      <c r="R1954" s="115">
        <f>SUM(R1955:R2044)</f>
        <v>17.377040000000001</v>
      </c>
      <c r="T1954" s="116">
        <f>SUM(T1955:T2044)</f>
        <v>6</v>
      </c>
      <c r="AR1954" s="111" t="s">
        <v>72</v>
      </c>
      <c r="AT1954" s="117" t="s">
        <v>64</v>
      </c>
      <c r="AU1954" s="117" t="s">
        <v>74</v>
      </c>
      <c r="AY1954" s="111" t="s">
        <v>124</v>
      </c>
      <c r="BK1954" s="118">
        <f>SUM(BK1955:BK2044)</f>
        <v>1255564.5</v>
      </c>
    </row>
    <row r="1955" spans="2:65" s="1" customFormat="1" ht="24.2" customHeight="1">
      <c r="B1955" s="121"/>
      <c r="C1955" s="122" t="s">
        <v>3808</v>
      </c>
      <c r="D1955" s="122" t="s">
        <v>126</v>
      </c>
      <c r="E1955" s="123" t="s">
        <v>3809</v>
      </c>
      <c r="F1955" s="124" t="s">
        <v>3810</v>
      </c>
      <c r="G1955" s="125" t="s">
        <v>129</v>
      </c>
      <c r="H1955" s="126">
        <v>100</v>
      </c>
      <c r="I1955" s="127">
        <v>730</v>
      </c>
      <c r="J1955" s="127">
        <f>ROUND(I1955*H1955,2)</f>
        <v>73000</v>
      </c>
      <c r="K1955" s="124" t="s">
        <v>3</v>
      </c>
      <c r="L1955" s="27"/>
      <c r="M1955" s="128" t="s">
        <v>3</v>
      </c>
      <c r="N1955" s="129" t="s">
        <v>36</v>
      </c>
      <c r="O1955" s="130">
        <v>0</v>
      </c>
      <c r="P1955" s="130">
        <f>O1955*H1955</f>
        <v>0</v>
      </c>
      <c r="Q1955" s="130">
        <v>5.9999999999999995E-4</v>
      </c>
      <c r="R1955" s="130">
        <f>Q1955*H1955</f>
        <v>0.06</v>
      </c>
      <c r="S1955" s="130">
        <v>0</v>
      </c>
      <c r="T1955" s="131">
        <f>S1955*H1955</f>
        <v>0</v>
      </c>
      <c r="AR1955" s="132" t="s">
        <v>131</v>
      </c>
      <c r="AT1955" s="132" t="s">
        <v>126</v>
      </c>
      <c r="AU1955" s="132" t="s">
        <v>142</v>
      </c>
      <c r="AY1955" s="15" t="s">
        <v>124</v>
      </c>
      <c r="BE1955" s="133">
        <f>IF(N1955="základní",J1955,0)</f>
        <v>73000</v>
      </c>
      <c r="BF1955" s="133">
        <f>IF(N1955="snížená",J1955,0)</f>
        <v>0</v>
      </c>
      <c r="BG1955" s="133">
        <f>IF(N1955="zákl. přenesená",J1955,0)</f>
        <v>0</v>
      </c>
      <c r="BH1955" s="133">
        <f>IF(N1955="sníž. přenesená",J1955,0)</f>
        <v>0</v>
      </c>
      <c r="BI1955" s="133">
        <f>IF(N1955="nulová",J1955,0)</f>
        <v>0</v>
      </c>
      <c r="BJ1955" s="15" t="s">
        <v>72</v>
      </c>
      <c r="BK1955" s="133">
        <f>ROUND(I1955*H1955,2)</f>
        <v>73000</v>
      </c>
      <c r="BL1955" s="15" t="s">
        <v>131</v>
      </c>
      <c r="BM1955" s="132" t="s">
        <v>3811</v>
      </c>
    </row>
    <row r="1956" spans="2:65" s="1" customFormat="1" ht="19.5">
      <c r="B1956" s="27"/>
      <c r="D1956" s="134" t="s">
        <v>133</v>
      </c>
      <c r="F1956" s="135" t="s">
        <v>3810</v>
      </c>
      <c r="L1956" s="27"/>
      <c r="M1956" s="136"/>
      <c r="T1956" s="47"/>
      <c r="AT1956" s="15" t="s">
        <v>133</v>
      </c>
      <c r="AU1956" s="15" t="s">
        <v>142</v>
      </c>
    </row>
    <row r="1957" spans="2:65" s="1" customFormat="1" ht="24.2" customHeight="1">
      <c r="B1957" s="121"/>
      <c r="C1957" s="122" t="s">
        <v>3812</v>
      </c>
      <c r="D1957" s="122" t="s">
        <v>126</v>
      </c>
      <c r="E1957" s="123" t="s">
        <v>3813</v>
      </c>
      <c r="F1957" s="124" t="s">
        <v>3814</v>
      </c>
      <c r="G1957" s="125" t="s">
        <v>129</v>
      </c>
      <c r="H1957" s="126">
        <v>100</v>
      </c>
      <c r="I1957" s="127">
        <v>320</v>
      </c>
      <c r="J1957" s="127">
        <f>ROUND(I1957*H1957,2)</f>
        <v>32000</v>
      </c>
      <c r="K1957" s="124" t="s">
        <v>3</v>
      </c>
      <c r="L1957" s="27"/>
      <c r="M1957" s="128" t="s">
        <v>3</v>
      </c>
      <c r="N1957" s="129" t="s">
        <v>36</v>
      </c>
      <c r="O1957" s="130">
        <v>0</v>
      </c>
      <c r="P1957" s="130">
        <f>O1957*H1957</f>
        <v>0</v>
      </c>
      <c r="Q1957" s="130">
        <v>3.6999999999999999E-4</v>
      </c>
      <c r="R1957" s="130">
        <f>Q1957*H1957</f>
        <v>3.6999999999999998E-2</v>
      </c>
      <c r="S1957" s="130">
        <v>0.06</v>
      </c>
      <c r="T1957" s="131">
        <f>S1957*H1957</f>
        <v>6</v>
      </c>
      <c r="AR1957" s="132" t="s">
        <v>131</v>
      </c>
      <c r="AT1957" s="132" t="s">
        <v>126</v>
      </c>
      <c r="AU1957" s="132" t="s">
        <v>142</v>
      </c>
      <c r="AY1957" s="15" t="s">
        <v>124</v>
      </c>
      <c r="BE1957" s="133">
        <f>IF(N1957="základní",J1957,0)</f>
        <v>32000</v>
      </c>
      <c r="BF1957" s="133">
        <f>IF(N1957="snížená",J1957,0)</f>
        <v>0</v>
      </c>
      <c r="BG1957" s="133">
        <f>IF(N1957="zákl. přenesená",J1957,0)</f>
        <v>0</v>
      </c>
      <c r="BH1957" s="133">
        <f>IF(N1957="sníž. přenesená",J1957,0)</f>
        <v>0</v>
      </c>
      <c r="BI1957" s="133">
        <f>IF(N1957="nulová",J1957,0)</f>
        <v>0</v>
      </c>
      <c r="BJ1957" s="15" t="s">
        <v>72</v>
      </c>
      <c r="BK1957" s="133">
        <f>ROUND(I1957*H1957,2)</f>
        <v>32000</v>
      </c>
      <c r="BL1957" s="15" t="s">
        <v>131</v>
      </c>
      <c r="BM1957" s="132" t="s">
        <v>3815</v>
      </c>
    </row>
    <row r="1958" spans="2:65" s="1" customFormat="1" ht="19.5">
      <c r="B1958" s="27"/>
      <c r="D1958" s="134" t="s">
        <v>133</v>
      </c>
      <c r="F1958" s="135" t="s">
        <v>3814</v>
      </c>
      <c r="L1958" s="27"/>
      <c r="M1958" s="136"/>
      <c r="T1958" s="47"/>
      <c r="AT1958" s="15" t="s">
        <v>133</v>
      </c>
      <c r="AU1958" s="15" t="s">
        <v>142</v>
      </c>
    </row>
    <row r="1959" spans="2:65" s="1" customFormat="1" ht="24.2" customHeight="1">
      <c r="B1959" s="121"/>
      <c r="C1959" s="122" t="s">
        <v>3816</v>
      </c>
      <c r="D1959" s="122" t="s">
        <v>126</v>
      </c>
      <c r="E1959" s="123" t="s">
        <v>3817</v>
      </c>
      <c r="F1959" s="124" t="s">
        <v>3818</v>
      </c>
      <c r="G1959" s="125" t="s">
        <v>265</v>
      </c>
      <c r="H1959" s="126">
        <v>500</v>
      </c>
      <c r="I1959" s="127">
        <v>500</v>
      </c>
      <c r="J1959" s="127">
        <f>ROUND(I1959*H1959,2)</f>
        <v>250000</v>
      </c>
      <c r="K1959" s="124" t="s">
        <v>3</v>
      </c>
      <c r="L1959" s="27"/>
      <c r="M1959" s="128" t="s">
        <v>3</v>
      </c>
      <c r="N1959" s="129" t="s">
        <v>36</v>
      </c>
      <c r="O1959" s="130">
        <v>0</v>
      </c>
      <c r="P1959" s="130">
        <f>O1959*H1959</f>
        <v>0</v>
      </c>
      <c r="Q1959" s="130">
        <v>0</v>
      </c>
      <c r="R1959" s="130">
        <f>Q1959*H1959</f>
        <v>0</v>
      </c>
      <c r="S1959" s="130">
        <v>0</v>
      </c>
      <c r="T1959" s="131">
        <f>S1959*H1959</f>
        <v>0</v>
      </c>
      <c r="AR1959" s="132" t="s">
        <v>3067</v>
      </c>
      <c r="AT1959" s="132" t="s">
        <v>126</v>
      </c>
      <c r="AU1959" s="132" t="s">
        <v>142</v>
      </c>
      <c r="AY1959" s="15" t="s">
        <v>124</v>
      </c>
      <c r="BE1959" s="133">
        <f>IF(N1959="základní",J1959,0)</f>
        <v>250000</v>
      </c>
      <c r="BF1959" s="133">
        <f>IF(N1959="snížená",J1959,0)</f>
        <v>0</v>
      </c>
      <c r="BG1959" s="133">
        <f>IF(N1959="zákl. přenesená",J1959,0)</f>
        <v>0</v>
      </c>
      <c r="BH1959" s="133">
        <f>IF(N1959="sníž. přenesená",J1959,0)</f>
        <v>0</v>
      </c>
      <c r="BI1959" s="133">
        <f>IF(N1959="nulová",J1959,0)</f>
        <v>0</v>
      </c>
      <c r="BJ1959" s="15" t="s">
        <v>72</v>
      </c>
      <c r="BK1959" s="133">
        <f>ROUND(I1959*H1959,2)</f>
        <v>250000</v>
      </c>
      <c r="BL1959" s="15" t="s">
        <v>3067</v>
      </c>
      <c r="BM1959" s="132" t="s">
        <v>3819</v>
      </c>
    </row>
    <row r="1960" spans="2:65" s="1" customFormat="1" ht="19.5">
      <c r="B1960" s="27"/>
      <c r="D1960" s="134" t="s">
        <v>133</v>
      </c>
      <c r="F1960" s="135" t="s">
        <v>3818</v>
      </c>
      <c r="L1960" s="27"/>
      <c r="M1960" s="136"/>
      <c r="T1960" s="47"/>
      <c r="AT1960" s="15" t="s">
        <v>133</v>
      </c>
      <c r="AU1960" s="15" t="s">
        <v>142</v>
      </c>
    </row>
    <row r="1961" spans="2:65" s="1" customFormat="1" ht="39">
      <c r="B1961" s="27"/>
      <c r="D1961" s="134" t="s">
        <v>3820</v>
      </c>
      <c r="F1961" s="154" t="s">
        <v>3821</v>
      </c>
      <c r="L1961" s="27"/>
      <c r="M1961" s="136"/>
      <c r="T1961" s="47"/>
      <c r="AT1961" s="15" t="s">
        <v>3820</v>
      </c>
      <c r="AU1961" s="15" t="s">
        <v>142</v>
      </c>
    </row>
    <row r="1962" spans="2:65" s="1" customFormat="1" ht="33" customHeight="1">
      <c r="B1962" s="121"/>
      <c r="C1962" s="122" t="s">
        <v>3822</v>
      </c>
      <c r="D1962" s="122" t="s">
        <v>126</v>
      </c>
      <c r="E1962" s="123" t="s">
        <v>3823</v>
      </c>
      <c r="F1962" s="124" t="s">
        <v>3824</v>
      </c>
      <c r="G1962" s="125" t="s">
        <v>265</v>
      </c>
      <c r="H1962" s="126">
        <v>90</v>
      </c>
      <c r="I1962" s="127">
        <v>750</v>
      </c>
      <c r="J1962" s="127">
        <f>ROUND(I1962*H1962,2)</f>
        <v>67500</v>
      </c>
      <c r="K1962" s="124" t="s">
        <v>3</v>
      </c>
      <c r="L1962" s="27"/>
      <c r="M1962" s="128" t="s">
        <v>3</v>
      </c>
      <c r="N1962" s="129" t="s">
        <v>36</v>
      </c>
      <c r="O1962" s="130">
        <v>0</v>
      </c>
      <c r="P1962" s="130">
        <f>O1962*H1962</f>
        <v>0</v>
      </c>
      <c r="Q1962" s="130">
        <v>0</v>
      </c>
      <c r="R1962" s="130">
        <f>Q1962*H1962</f>
        <v>0</v>
      </c>
      <c r="S1962" s="130">
        <v>0</v>
      </c>
      <c r="T1962" s="131">
        <f>S1962*H1962</f>
        <v>0</v>
      </c>
      <c r="AR1962" s="132" t="s">
        <v>3067</v>
      </c>
      <c r="AT1962" s="132" t="s">
        <v>126</v>
      </c>
      <c r="AU1962" s="132" t="s">
        <v>142</v>
      </c>
      <c r="AY1962" s="15" t="s">
        <v>124</v>
      </c>
      <c r="BE1962" s="133">
        <f>IF(N1962="základní",J1962,0)</f>
        <v>67500</v>
      </c>
      <c r="BF1962" s="133">
        <f>IF(N1962="snížená",J1962,0)</f>
        <v>0</v>
      </c>
      <c r="BG1962" s="133">
        <f>IF(N1962="zákl. přenesená",J1962,0)</f>
        <v>0</v>
      </c>
      <c r="BH1962" s="133">
        <f>IF(N1962="sníž. přenesená",J1962,0)</f>
        <v>0</v>
      </c>
      <c r="BI1962" s="133">
        <f>IF(N1962="nulová",J1962,0)</f>
        <v>0</v>
      </c>
      <c r="BJ1962" s="15" t="s">
        <v>72</v>
      </c>
      <c r="BK1962" s="133">
        <f>ROUND(I1962*H1962,2)</f>
        <v>67500</v>
      </c>
      <c r="BL1962" s="15" t="s">
        <v>3067</v>
      </c>
      <c r="BM1962" s="132" t="s">
        <v>3825</v>
      </c>
    </row>
    <row r="1963" spans="2:65" s="1" customFormat="1" ht="19.5">
      <c r="B1963" s="27"/>
      <c r="D1963" s="134" t="s">
        <v>133</v>
      </c>
      <c r="F1963" s="135" t="s">
        <v>3824</v>
      </c>
      <c r="L1963" s="27"/>
      <c r="M1963" s="136"/>
      <c r="T1963" s="47"/>
      <c r="AT1963" s="15" t="s">
        <v>133</v>
      </c>
      <c r="AU1963" s="15" t="s">
        <v>142</v>
      </c>
    </row>
    <row r="1964" spans="2:65" s="1" customFormat="1" ht="48.75">
      <c r="B1964" s="27"/>
      <c r="D1964" s="134" t="s">
        <v>3820</v>
      </c>
      <c r="F1964" s="154" t="s">
        <v>3826</v>
      </c>
      <c r="L1964" s="27"/>
      <c r="M1964" s="136"/>
      <c r="T1964" s="47"/>
      <c r="AT1964" s="15" t="s">
        <v>3820</v>
      </c>
      <c r="AU1964" s="15" t="s">
        <v>142</v>
      </c>
    </row>
    <row r="1965" spans="2:65" s="1" customFormat="1" ht="24.2" customHeight="1">
      <c r="B1965" s="121"/>
      <c r="C1965" s="122" t="s">
        <v>3827</v>
      </c>
      <c r="D1965" s="122" t="s">
        <v>126</v>
      </c>
      <c r="E1965" s="123" t="s">
        <v>3828</v>
      </c>
      <c r="F1965" s="124" t="s">
        <v>3829</v>
      </c>
      <c r="G1965" s="125" t="s">
        <v>265</v>
      </c>
      <c r="H1965" s="126">
        <v>30</v>
      </c>
      <c r="I1965" s="127">
        <v>1000</v>
      </c>
      <c r="J1965" s="127">
        <f>ROUND(I1965*H1965,2)</f>
        <v>30000</v>
      </c>
      <c r="K1965" s="124" t="s">
        <v>3</v>
      </c>
      <c r="L1965" s="27"/>
      <c r="M1965" s="128" t="s">
        <v>3</v>
      </c>
      <c r="N1965" s="129" t="s">
        <v>36</v>
      </c>
      <c r="O1965" s="130">
        <v>0</v>
      </c>
      <c r="P1965" s="130">
        <f>O1965*H1965</f>
        <v>0</v>
      </c>
      <c r="Q1965" s="130">
        <v>0</v>
      </c>
      <c r="R1965" s="130">
        <f>Q1965*H1965</f>
        <v>0</v>
      </c>
      <c r="S1965" s="130">
        <v>0</v>
      </c>
      <c r="T1965" s="131">
        <f>S1965*H1965</f>
        <v>0</v>
      </c>
      <c r="AR1965" s="132" t="s">
        <v>3067</v>
      </c>
      <c r="AT1965" s="132" t="s">
        <v>126</v>
      </c>
      <c r="AU1965" s="132" t="s">
        <v>142</v>
      </c>
      <c r="AY1965" s="15" t="s">
        <v>124</v>
      </c>
      <c r="BE1965" s="133">
        <f>IF(N1965="základní",J1965,0)</f>
        <v>30000</v>
      </c>
      <c r="BF1965" s="133">
        <f>IF(N1965="snížená",J1965,0)</f>
        <v>0</v>
      </c>
      <c r="BG1965" s="133">
        <f>IF(N1965="zákl. přenesená",J1965,0)</f>
        <v>0</v>
      </c>
      <c r="BH1965" s="133">
        <f>IF(N1965="sníž. přenesená",J1965,0)</f>
        <v>0</v>
      </c>
      <c r="BI1965" s="133">
        <f>IF(N1965="nulová",J1965,0)</f>
        <v>0</v>
      </c>
      <c r="BJ1965" s="15" t="s">
        <v>72</v>
      </c>
      <c r="BK1965" s="133">
        <f>ROUND(I1965*H1965,2)</f>
        <v>30000</v>
      </c>
      <c r="BL1965" s="15" t="s">
        <v>3067</v>
      </c>
      <c r="BM1965" s="132" t="s">
        <v>3830</v>
      </c>
    </row>
    <row r="1966" spans="2:65" s="1" customFormat="1" ht="19.5">
      <c r="B1966" s="27"/>
      <c r="D1966" s="134" t="s">
        <v>133</v>
      </c>
      <c r="F1966" s="135" t="s">
        <v>3829</v>
      </c>
      <c r="L1966" s="27"/>
      <c r="M1966" s="136"/>
      <c r="T1966" s="47"/>
      <c r="AT1966" s="15" t="s">
        <v>133</v>
      </c>
      <c r="AU1966" s="15" t="s">
        <v>142</v>
      </c>
    </row>
    <row r="1967" spans="2:65" s="1" customFormat="1" ht="39">
      <c r="B1967" s="27"/>
      <c r="D1967" s="134" t="s">
        <v>3820</v>
      </c>
      <c r="F1967" s="154" t="s">
        <v>3831</v>
      </c>
      <c r="L1967" s="27"/>
      <c r="M1967" s="136"/>
      <c r="T1967" s="47"/>
      <c r="AT1967" s="15" t="s">
        <v>3820</v>
      </c>
      <c r="AU1967" s="15" t="s">
        <v>142</v>
      </c>
    </row>
    <row r="1968" spans="2:65" s="1" customFormat="1" ht="24.2" customHeight="1">
      <c r="B1968" s="121"/>
      <c r="C1968" s="122" t="s">
        <v>3832</v>
      </c>
      <c r="D1968" s="122" t="s">
        <v>126</v>
      </c>
      <c r="E1968" s="123" t="s">
        <v>3833</v>
      </c>
      <c r="F1968" s="124" t="s">
        <v>3834</v>
      </c>
      <c r="G1968" s="125" t="s">
        <v>129</v>
      </c>
      <c r="H1968" s="126">
        <v>10</v>
      </c>
      <c r="I1968" s="127">
        <v>846.8</v>
      </c>
      <c r="J1968" s="127">
        <f>ROUND(I1968*H1968,2)</f>
        <v>8468</v>
      </c>
      <c r="K1968" s="124" t="s">
        <v>3</v>
      </c>
      <c r="L1968" s="27"/>
      <c r="M1968" s="128" t="s">
        <v>3</v>
      </c>
      <c r="N1968" s="129" t="s">
        <v>36</v>
      </c>
      <c r="O1968" s="130">
        <v>0.29399999999999998</v>
      </c>
      <c r="P1968" s="130">
        <f>O1968*H1968</f>
        <v>2.94</v>
      </c>
      <c r="Q1968" s="130">
        <v>6.1000000000000004E-3</v>
      </c>
      <c r="R1968" s="130">
        <f>Q1968*H1968</f>
        <v>6.1000000000000006E-2</v>
      </c>
      <c r="S1968" s="130">
        <v>0</v>
      </c>
      <c r="T1968" s="131">
        <f>S1968*H1968</f>
        <v>0</v>
      </c>
      <c r="AR1968" s="132" t="s">
        <v>131</v>
      </c>
      <c r="AT1968" s="132" t="s">
        <v>126</v>
      </c>
      <c r="AU1968" s="132" t="s">
        <v>142</v>
      </c>
      <c r="AY1968" s="15" t="s">
        <v>124</v>
      </c>
      <c r="BE1968" s="133">
        <f>IF(N1968="základní",J1968,0)</f>
        <v>8468</v>
      </c>
      <c r="BF1968" s="133">
        <f>IF(N1968="snížená",J1968,0)</f>
        <v>0</v>
      </c>
      <c r="BG1968" s="133">
        <f>IF(N1968="zákl. přenesená",J1968,0)</f>
        <v>0</v>
      </c>
      <c r="BH1968" s="133">
        <f>IF(N1968="sníž. přenesená",J1968,0)</f>
        <v>0</v>
      </c>
      <c r="BI1968" s="133">
        <f>IF(N1968="nulová",J1968,0)</f>
        <v>0</v>
      </c>
      <c r="BJ1968" s="15" t="s">
        <v>72</v>
      </c>
      <c r="BK1968" s="133">
        <f>ROUND(I1968*H1968,2)</f>
        <v>8468</v>
      </c>
      <c r="BL1968" s="15" t="s">
        <v>131</v>
      </c>
      <c r="BM1968" s="132" t="s">
        <v>3835</v>
      </c>
    </row>
    <row r="1969" spans="2:65" s="1" customFormat="1">
      <c r="B1969" s="27"/>
      <c r="D1969" s="134" t="s">
        <v>133</v>
      </c>
      <c r="F1969" s="135" t="s">
        <v>3836</v>
      </c>
      <c r="L1969" s="27"/>
      <c r="M1969" s="136"/>
      <c r="T1969" s="47"/>
      <c r="AT1969" s="15" t="s">
        <v>133</v>
      </c>
      <c r="AU1969" s="15" t="s">
        <v>142</v>
      </c>
    </row>
    <row r="1970" spans="2:65" s="1" customFormat="1" ht="16.5" customHeight="1">
      <c r="B1970" s="121"/>
      <c r="C1970" s="139" t="s">
        <v>3837</v>
      </c>
      <c r="D1970" s="139" t="s">
        <v>343</v>
      </c>
      <c r="E1970" s="140" t="s">
        <v>3838</v>
      </c>
      <c r="F1970" s="141" t="s">
        <v>3839</v>
      </c>
      <c r="G1970" s="142" t="s">
        <v>156</v>
      </c>
      <c r="H1970" s="143">
        <v>20</v>
      </c>
      <c r="I1970" s="144">
        <v>4</v>
      </c>
      <c r="J1970" s="144">
        <f>ROUND(I1970*H1970,2)</f>
        <v>80</v>
      </c>
      <c r="K1970" s="141" t="s">
        <v>3</v>
      </c>
      <c r="L1970" s="145"/>
      <c r="M1970" s="146" t="s">
        <v>3</v>
      </c>
      <c r="N1970" s="147" t="s">
        <v>36</v>
      </c>
      <c r="O1970" s="130">
        <v>0</v>
      </c>
      <c r="P1970" s="130">
        <f>O1970*H1970</f>
        <v>0</v>
      </c>
      <c r="Q1970" s="130">
        <v>0</v>
      </c>
      <c r="R1970" s="130">
        <f>Q1970*H1970</f>
        <v>0</v>
      </c>
      <c r="S1970" s="130">
        <v>0</v>
      </c>
      <c r="T1970" s="131">
        <f>S1970*H1970</f>
        <v>0</v>
      </c>
      <c r="AR1970" s="132" t="s">
        <v>172</v>
      </c>
      <c r="AT1970" s="132" t="s">
        <v>343</v>
      </c>
      <c r="AU1970" s="132" t="s">
        <v>142</v>
      </c>
      <c r="AY1970" s="15" t="s">
        <v>124</v>
      </c>
      <c r="BE1970" s="133">
        <f>IF(N1970="základní",J1970,0)</f>
        <v>80</v>
      </c>
      <c r="BF1970" s="133">
        <f>IF(N1970="snížená",J1970,0)</f>
        <v>0</v>
      </c>
      <c r="BG1970" s="133">
        <f>IF(N1970="zákl. přenesená",J1970,0)</f>
        <v>0</v>
      </c>
      <c r="BH1970" s="133">
        <f>IF(N1970="sníž. přenesená",J1970,0)</f>
        <v>0</v>
      </c>
      <c r="BI1970" s="133">
        <f>IF(N1970="nulová",J1970,0)</f>
        <v>0</v>
      </c>
      <c r="BJ1970" s="15" t="s">
        <v>72</v>
      </c>
      <c r="BK1970" s="133">
        <f>ROUND(I1970*H1970,2)</f>
        <v>80</v>
      </c>
      <c r="BL1970" s="15" t="s">
        <v>131</v>
      </c>
      <c r="BM1970" s="132" t="s">
        <v>3840</v>
      </c>
    </row>
    <row r="1971" spans="2:65" s="1" customFormat="1">
      <c r="B1971" s="27"/>
      <c r="D1971" s="134" t="s">
        <v>133</v>
      </c>
      <c r="F1971" s="135" t="s">
        <v>3839</v>
      </c>
      <c r="L1971" s="27"/>
      <c r="M1971" s="136"/>
      <c r="T1971" s="47"/>
      <c r="AT1971" s="15" t="s">
        <v>133</v>
      </c>
      <c r="AU1971" s="15" t="s">
        <v>142</v>
      </c>
    </row>
    <row r="1972" spans="2:65" s="1" customFormat="1" ht="16.5" customHeight="1">
      <c r="B1972" s="121"/>
      <c r="C1972" s="139" t="s">
        <v>3841</v>
      </c>
      <c r="D1972" s="139" t="s">
        <v>343</v>
      </c>
      <c r="E1972" s="140" t="s">
        <v>3842</v>
      </c>
      <c r="F1972" s="141" t="s">
        <v>3843</v>
      </c>
      <c r="G1972" s="142" t="s">
        <v>156</v>
      </c>
      <c r="H1972" s="143">
        <v>160</v>
      </c>
      <c r="I1972" s="144">
        <v>11.8</v>
      </c>
      <c r="J1972" s="144">
        <f>ROUND(I1972*H1972,2)</f>
        <v>1888</v>
      </c>
      <c r="K1972" s="141" t="s">
        <v>3</v>
      </c>
      <c r="L1972" s="145"/>
      <c r="M1972" s="146" t="s">
        <v>3</v>
      </c>
      <c r="N1972" s="147" t="s">
        <v>36</v>
      </c>
      <c r="O1972" s="130">
        <v>0</v>
      </c>
      <c r="P1972" s="130">
        <f>O1972*H1972</f>
        <v>0</v>
      </c>
      <c r="Q1972" s="130">
        <v>0</v>
      </c>
      <c r="R1972" s="130">
        <f>Q1972*H1972</f>
        <v>0</v>
      </c>
      <c r="S1972" s="130">
        <v>0</v>
      </c>
      <c r="T1972" s="131">
        <f>S1972*H1972</f>
        <v>0</v>
      </c>
      <c r="AR1972" s="132" t="s">
        <v>172</v>
      </c>
      <c r="AT1972" s="132" t="s">
        <v>343</v>
      </c>
      <c r="AU1972" s="132" t="s">
        <v>142</v>
      </c>
      <c r="AY1972" s="15" t="s">
        <v>124</v>
      </c>
      <c r="BE1972" s="133">
        <f>IF(N1972="základní",J1972,0)</f>
        <v>1888</v>
      </c>
      <c r="BF1972" s="133">
        <f>IF(N1972="snížená",J1972,0)</f>
        <v>0</v>
      </c>
      <c r="BG1972" s="133">
        <f>IF(N1972="zákl. přenesená",J1972,0)</f>
        <v>0</v>
      </c>
      <c r="BH1972" s="133">
        <f>IF(N1972="sníž. přenesená",J1972,0)</f>
        <v>0</v>
      </c>
      <c r="BI1972" s="133">
        <f>IF(N1972="nulová",J1972,0)</f>
        <v>0</v>
      </c>
      <c r="BJ1972" s="15" t="s">
        <v>72</v>
      </c>
      <c r="BK1972" s="133">
        <f>ROUND(I1972*H1972,2)</f>
        <v>1888</v>
      </c>
      <c r="BL1972" s="15" t="s">
        <v>131</v>
      </c>
      <c r="BM1972" s="132" t="s">
        <v>3844</v>
      </c>
    </row>
    <row r="1973" spans="2:65" s="1" customFormat="1">
      <c r="B1973" s="27"/>
      <c r="D1973" s="134" t="s">
        <v>133</v>
      </c>
      <c r="F1973" s="135" t="s">
        <v>3843</v>
      </c>
      <c r="L1973" s="27"/>
      <c r="M1973" s="136"/>
      <c r="T1973" s="47"/>
      <c r="AT1973" s="15" t="s">
        <v>133</v>
      </c>
      <c r="AU1973" s="15" t="s">
        <v>142</v>
      </c>
    </row>
    <row r="1974" spans="2:65" s="1" customFormat="1" ht="16.5" customHeight="1">
      <c r="B1974" s="121"/>
      <c r="C1974" s="139" t="s">
        <v>3845</v>
      </c>
      <c r="D1974" s="139" t="s">
        <v>343</v>
      </c>
      <c r="E1974" s="140" t="s">
        <v>3846</v>
      </c>
      <c r="F1974" s="141" t="s">
        <v>3847</v>
      </c>
      <c r="G1974" s="142" t="s">
        <v>156</v>
      </c>
      <c r="H1974" s="143">
        <v>20</v>
      </c>
      <c r="I1974" s="144">
        <v>87.8</v>
      </c>
      <c r="J1974" s="144">
        <f>ROUND(I1974*H1974,2)</f>
        <v>1756</v>
      </c>
      <c r="K1974" s="141" t="s">
        <v>3</v>
      </c>
      <c r="L1974" s="145"/>
      <c r="M1974" s="146" t="s">
        <v>3</v>
      </c>
      <c r="N1974" s="147" t="s">
        <v>36</v>
      </c>
      <c r="O1974" s="130">
        <v>0</v>
      </c>
      <c r="P1974" s="130">
        <f>O1974*H1974</f>
        <v>0</v>
      </c>
      <c r="Q1974" s="130">
        <v>0</v>
      </c>
      <c r="R1974" s="130">
        <f>Q1974*H1974</f>
        <v>0</v>
      </c>
      <c r="S1974" s="130">
        <v>0</v>
      </c>
      <c r="T1974" s="131">
        <f>S1974*H1974</f>
        <v>0</v>
      </c>
      <c r="AR1974" s="132" t="s">
        <v>172</v>
      </c>
      <c r="AT1974" s="132" t="s">
        <v>343</v>
      </c>
      <c r="AU1974" s="132" t="s">
        <v>142</v>
      </c>
      <c r="AY1974" s="15" t="s">
        <v>124</v>
      </c>
      <c r="BE1974" s="133">
        <f>IF(N1974="základní",J1974,0)</f>
        <v>1756</v>
      </c>
      <c r="BF1974" s="133">
        <f>IF(N1974="snížená",J1974,0)</f>
        <v>0</v>
      </c>
      <c r="BG1974" s="133">
        <f>IF(N1974="zákl. přenesená",J1974,0)</f>
        <v>0</v>
      </c>
      <c r="BH1974" s="133">
        <f>IF(N1974="sníž. přenesená",J1974,0)</f>
        <v>0</v>
      </c>
      <c r="BI1974" s="133">
        <f>IF(N1974="nulová",J1974,0)</f>
        <v>0</v>
      </c>
      <c r="BJ1974" s="15" t="s">
        <v>72</v>
      </c>
      <c r="BK1974" s="133">
        <f>ROUND(I1974*H1974,2)</f>
        <v>1756</v>
      </c>
      <c r="BL1974" s="15" t="s">
        <v>131</v>
      </c>
      <c r="BM1974" s="132" t="s">
        <v>3848</v>
      </c>
    </row>
    <row r="1975" spans="2:65" s="1" customFormat="1">
      <c r="B1975" s="27"/>
      <c r="D1975" s="134" t="s">
        <v>133</v>
      </c>
      <c r="F1975" s="135" t="s">
        <v>3849</v>
      </c>
      <c r="L1975" s="27"/>
      <c r="M1975" s="136"/>
      <c r="T1975" s="47"/>
      <c r="AT1975" s="15" t="s">
        <v>133</v>
      </c>
      <c r="AU1975" s="15" t="s">
        <v>142</v>
      </c>
    </row>
    <row r="1976" spans="2:65" s="1" customFormat="1" ht="16.5" customHeight="1">
      <c r="B1976" s="121"/>
      <c r="C1976" s="139" t="s">
        <v>3850</v>
      </c>
      <c r="D1976" s="139" t="s">
        <v>343</v>
      </c>
      <c r="E1976" s="140" t="s">
        <v>3851</v>
      </c>
      <c r="F1976" s="141" t="s">
        <v>3852</v>
      </c>
      <c r="G1976" s="142" t="s">
        <v>156</v>
      </c>
      <c r="H1976" s="143">
        <v>10</v>
      </c>
      <c r="I1976" s="144">
        <v>2350</v>
      </c>
      <c r="J1976" s="144">
        <f>ROUND(I1976*H1976,2)</f>
        <v>23500</v>
      </c>
      <c r="K1976" s="141" t="s">
        <v>3</v>
      </c>
      <c r="L1976" s="145"/>
      <c r="M1976" s="146" t="s">
        <v>3</v>
      </c>
      <c r="N1976" s="147" t="s">
        <v>36</v>
      </c>
      <c r="O1976" s="130">
        <v>0</v>
      </c>
      <c r="P1976" s="130">
        <f>O1976*H1976</f>
        <v>0</v>
      </c>
      <c r="Q1976" s="130">
        <v>0</v>
      </c>
      <c r="R1976" s="130">
        <f>Q1976*H1976</f>
        <v>0</v>
      </c>
      <c r="S1976" s="130">
        <v>0</v>
      </c>
      <c r="T1976" s="131">
        <f>S1976*H1976</f>
        <v>0</v>
      </c>
      <c r="AR1976" s="132" t="s">
        <v>172</v>
      </c>
      <c r="AT1976" s="132" t="s">
        <v>343</v>
      </c>
      <c r="AU1976" s="132" t="s">
        <v>142</v>
      </c>
      <c r="AY1976" s="15" t="s">
        <v>124</v>
      </c>
      <c r="BE1976" s="133">
        <f>IF(N1976="základní",J1976,0)</f>
        <v>23500</v>
      </c>
      <c r="BF1976" s="133">
        <f>IF(N1976="snížená",J1976,0)</f>
        <v>0</v>
      </c>
      <c r="BG1976" s="133">
        <f>IF(N1976="zákl. přenesená",J1976,0)</f>
        <v>0</v>
      </c>
      <c r="BH1976" s="133">
        <f>IF(N1976="sníž. přenesená",J1976,0)</f>
        <v>0</v>
      </c>
      <c r="BI1976" s="133">
        <f>IF(N1976="nulová",J1976,0)</f>
        <v>0</v>
      </c>
      <c r="BJ1976" s="15" t="s">
        <v>72</v>
      </c>
      <c r="BK1976" s="133">
        <f>ROUND(I1976*H1976,2)</f>
        <v>23500</v>
      </c>
      <c r="BL1976" s="15" t="s">
        <v>131</v>
      </c>
      <c r="BM1976" s="132" t="s">
        <v>3853</v>
      </c>
    </row>
    <row r="1977" spans="2:65" s="1" customFormat="1">
      <c r="B1977" s="27"/>
      <c r="D1977" s="134" t="s">
        <v>133</v>
      </c>
      <c r="F1977" s="135" t="s">
        <v>3852</v>
      </c>
      <c r="L1977" s="27"/>
      <c r="M1977" s="136"/>
      <c r="T1977" s="47"/>
      <c r="AT1977" s="15" t="s">
        <v>133</v>
      </c>
      <c r="AU1977" s="15" t="s">
        <v>142</v>
      </c>
    </row>
    <row r="1978" spans="2:65" s="1" customFormat="1" ht="24.2" customHeight="1">
      <c r="B1978" s="121"/>
      <c r="C1978" s="139" t="s">
        <v>3854</v>
      </c>
      <c r="D1978" s="139" t="s">
        <v>343</v>
      </c>
      <c r="E1978" s="140" t="s">
        <v>3855</v>
      </c>
      <c r="F1978" s="141" t="s">
        <v>3856</v>
      </c>
      <c r="G1978" s="142" t="s">
        <v>156</v>
      </c>
      <c r="H1978" s="143">
        <v>2</v>
      </c>
      <c r="I1978" s="144">
        <v>23616</v>
      </c>
      <c r="J1978" s="144">
        <f>ROUND(I1978*H1978,2)</f>
        <v>47232</v>
      </c>
      <c r="K1978" s="141" t="s">
        <v>3</v>
      </c>
      <c r="L1978" s="145"/>
      <c r="M1978" s="146" t="s">
        <v>3</v>
      </c>
      <c r="N1978" s="147" t="s">
        <v>36</v>
      </c>
      <c r="O1978" s="130">
        <v>0</v>
      </c>
      <c r="P1978" s="130">
        <f>O1978*H1978</f>
        <v>0</v>
      </c>
      <c r="Q1978" s="130">
        <v>3.15</v>
      </c>
      <c r="R1978" s="130">
        <f>Q1978*H1978</f>
        <v>6.3</v>
      </c>
      <c r="S1978" s="130">
        <v>0</v>
      </c>
      <c r="T1978" s="131">
        <f>S1978*H1978</f>
        <v>0</v>
      </c>
      <c r="AR1978" s="132" t="s">
        <v>172</v>
      </c>
      <c r="AT1978" s="132" t="s">
        <v>343</v>
      </c>
      <c r="AU1978" s="132" t="s">
        <v>142</v>
      </c>
      <c r="AY1978" s="15" t="s">
        <v>124</v>
      </c>
      <c r="BE1978" s="133">
        <f>IF(N1978="základní",J1978,0)</f>
        <v>47232</v>
      </c>
      <c r="BF1978" s="133">
        <f>IF(N1978="snížená",J1978,0)</f>
        <v>0</v>
      </c>
      <c r="BG1978" s="133">
        <f>IF(N1978="zákl. přenesená",J1978,0)</f>
        <v>0</v>
      </c>
      <c r="BH1978" s="133">
        <f>IF(N1978="sníž. přenesená",J1978,0)</f>
        <v>0</v>
      </c>
      <c r="BI1978" s="133">
        <f>IF(N1978="nulová",J1978,0)</f>
        <v>0</v>
      </c>
      <c r="BJ1978" s="15" t="s">
        <v>72</v>
      </c>
      <c r="BK1978" s="133">
        <f>ROUND(I1978*H1978,2)</f>
        <v>47232</v>
      </c>
      <c r="BL1978" s="15" t="s">
        <v>131</v>
      </c>
      <c r="BM1978" s="132" t="s">
        <v>3857</v>
      </c>
    </row>
    <row r="1979" spans="2:65" s="1" customFormat="1">
      <c r="B1979" s="27"/>
      <c r="D1979" s="134" t="s">
        <v>133</v>
      </c>
      <c r="F1979" s="135" t="s">
        <v>3856</v>
      </c>
      <c r="L1979" s="27"/>
      <c r="M1979" s="136"/>
      <c r="T1979" s="47"/>
      <c r="AT1979" s="15" t="s">
        <v>133</v>
      </c>
      <c r="AU1979" s="15" t="s">
        <v>142</v>
      </c>
    </row>
    <row r="1980" spans="2:65" s="1" customFormat="1" ht="16.5" customHeight="1">
      <c r="B1980" s="121"/>
      <c r="C1980" s="139" t="s">
        <v>3858</v>
      </c>
      <c r="D1980" s="139" t="s">
        <v>343</v>
      </c>
      <c r="E1980" s="140" t="s">
        <v>3859</v>
      </c>
      <c r="F1980" s="141" t="s">
        <v>3860</v>
      </c>
      <c r="G1980" s="142" t="s">
        <v>3861</v>
      </c>
      <c r="H1980" s="143">
        <v>2</v>
      </c>
      <c r="I1980" s="144">
        <v>14940</v>
      </c>
      <c r="J1980" s="144">
        <f>ROUND(I1980*H1980,2)</f>
        <v>29880</v>
      </c>
      <c r="K1980" s="141" t="s">
        <v>3</v>
      </c>
      <c r="L1980" s="145"/>
      <c r="M1980" s="146" t="s">
        <v>3</v>
      </c>
      <c r="N1980" s="147" t="s">
        <v>36</v>
      </c>
      <c r="O1980" s="130">
        <v>0</v>
      </c>
      <c r="P1980" s="130">
        <f>O1980*H1980</f>
        <v>0</v>
      </c>
      <c r="Q1980" s="130">
        <v>1.45</v>
      </c>
      <c r="R1980" s="130">
        <f>Q1980*H1980</f>
        <v>2.9</v>
      </c>
      <c r="S1980" s="130">
        <v>0</v>
      </c>
      <c r="T1980" s="131">
        <f>S1980*H1980</f>
        <v>0</v>
      </c>
      <c r="AR1980" s="132" t="s">
        <v>318</v>
      </c>
      <c r="AT1980" s="132" t="s">
        <v>343</v>
      </c>
      <c r="AU1980" s="132" t="s">
        <v>142</v>
      </c>
      <c r="AY1980" s="15" t="s">
        <v>124</v>
      </c>
      <c r="BE1980" s="133">
        <f>IF(N1980="základní",J1980,0)</f>
        <v>29880</v>
      </c>
      <c r="BF1980" s="133">
        <f>IF(N1980="snížená",J1980,0)</f>
        <v>0</v>
      </c>
      <c r="BG1980" s="133">
        <f>IF(N1980="zákl. přenesená",J1980,0)</f>
        <v>0</v>
      </c>
      <c r="BH1980" s="133">
        <f>IF(N1980="sníž. přenesená",J1980,0)</f>
        <v>0</v>
      </c>
      <c r="BI1980" s="133">
        <f>IF(N1980="nulová",J1980,0)</f>
        <v>0</v>
      </c>
      <c r="BJ1980" s="15" t="s">
        <v>72</v>
      </c>
      <c r="BK1980" s="133">
        <f>ROUND(I1980*H1980,2)</f>
        <v>29880</v>
      </c>
      <c r="BL1980" s="15" t="s">
        <v>219</v>
      </c>
      <c r="BM1980" s="132" t="s">
        <v>3862</v>
      </c>
    </row>
    <row r="1981" spans="2:65" s="1" customFormat="1">
      <c r="B1981" s="27"/>
      <c r="D1981" s="134" t="s">
        <v>133</v>
      </c>
      <c r="F1981" s="135" t="s">
        <v>3860</v>
      </c>
      <c r="L1981" s="27"/>
      <c r="M1981" s="136"/>
      <c r="T1981" s="47"/>
      <c r="AT1981" s="15" t="s">
        <v>133</v>
      </c>
      <c r="AU1981" s="15" t="s">
        <v>142</v>
      </c>
    </row>
    <row r="1982" spans="2:65" s="1" customFormat="1" ht="16.5" customHeight="1">
      <c r="B1982" s="121"/>
      <c r="C1982" s="139" t="s">
        <v>3863</v>
      </c>
      <c r="D1982" s="139" t="s">
        <v>343</v>
      </c>
      <c r="E1982" s="140" t="s">
        <v>3864</v>
      </c>
      <c r="F1982" s="141" t="s">
        <v>3865</v>
      </c>
      <c r="G1982" s="142" t="s">
        <v>252</v>
      </c>
      <c r="H1982" s="143">
        <v>1</v>
      </c>
      <c r="I1982" s="144">
        <v>19082</v>
      </c>
      <c r="J1982" s="144">
        <f>ROUND(I1982*H1982,2)</f>
        <v>19082</v>
      </c>
      <c r="K1982" s="141" t="s">
        <v>3</v>
      </c>
      <c r="L1982" s="145"/>
      <c r="M1982" s="146" t="s">
        <v>3</v>
      </c>
      <c r="N1982" s="147" t="s">
        <v>36</v>
      </c>
      <c r="O1982" s="130">
        <v>0</v>
      </c>
      <c r="P1982" s="130">
        <f>O1982*H1982</f>
        <v>0</v>
      </c>
      <c r="Q1982" s="130">
        <v>1.45</v>
      </c>
      <c r="R1982" s="130">
        <f>Q1982*H1982</f>
        <v>1.45</v>
      </c>
      <c r="S1982" s="130">
        <v>0</v>
      </c>
      <c r="T1982" s="131">
        <f>S1982*H1982</f>
        <v>0</v>
      </c>
      <c r="AR1982" s="132" t="s">
        <v>318</v>
      </c>
      <c r="AT1982" s="132" t="s">
        <v>343</v>
      </c>
      <c r="AU1982" s="132" t="s">
        <v>142</v>
      </c>
      <c r="AY1982" s="15" t="s">
        <v>124</v>
      </c>
      <c r="BE1982" s="133">
        <f>IF(N1982="základní",J1982,0)</f>
        <v>19082</v>
      </c>
      <c r="BF1982" s="133">
        <f>IF(N1982="snížená",J1982,0)</f>
        <v>0</v>
      </c>
      <c r="BG1982" s="133">
        <f>IF(N1982="zákl. přenesená",J1982,0)</f>
        <v>0</v>
      </c>
      <c r="BH1982" s="133">
        <f>IF(N1982="sníž. přenesená",J1982,0)</f>
        <v>0</v>
      </c>
      <c r="BI1982" s="133">
        <f>IF(N1982="nulová",J1982,0)</f>
        <v>0</v>
      </c>
      <c r="BJ1982" s="15" t="s">
        <v>72</v>
      </c>
      <c r="BK1982" s="133">
        <f>ROUND(I1982*H1982,2)</f>
        <v>19082</v>
      </c>
      <c r="BL1982" s="15" t="s">
        <v>219</v>
      </c>
      <c r="BM1982" s="132" t="s">
        <v>3866</v>
      </c>
    </row>
    <row r="1983" spans="2:65" s="1" customFormat="1">
      <c r="B1983" s="27"/>
      <c r="D1983" s="134" t="s">
        <v>133</v>
      </c>
      <c r="F1983" s="135" t="s">
        <v>3867</v>
      </c>
      <c r="L1983" s="27"/>
      <c r="M1983" s="136"/>
      <c r="T1983" s="47"/>
      <c r="AT1983" s="15" t="s">
        <v>133</v>
      </c>
      <c r="AU1983" s="15" t="s">
        <v>142</v>
      </c>
    </row>
    <row r="1984" spans="2:65" s="1" customFormat="1" ht="16.5" customHeight="1">
      <c r="B1984" s="121"/>
      <c r="C1984" s="139" t="s">
        <v>3868</v>
      </c>
      <c r="D1984" s="139" t="s">
        <v>343</v>
      </c>
      <c r="E1984" s="140" t="s">
        <v>3869</v>
      </c>
      <c r="F1984" s="141" t="s">
        <v>3870</v>
      </c>
      <c r="G1984" s="142" t="s">
        <v>252</v>
      </c>
      <c r="H1984" s="143">
        <v>1</v>
      </c>
      <c r="I1984" s="144">
        <v>21075</v>
      </c>
      <c r="J1984" s="144">
        <f>ROUND(I1984*H1984,2)</f>
        <v>21075</v>
      </c>
      <c r="K1984" s="141" t="s">
        <v>3</v>
      </c>
      <c r="L1984" s="145"/>
      <c r="M1984" s="146" t="s">
        <v>3</v>
      </c>
      <c r="N1984" s="147" t="s">
        <v>36</v>
      </c>
      <c r="O1984" s="130">
        <v>0</v>
      </c>
      <c r="P1984" s="130">
        <f>O1984*H1984</f>
        <v>0</v>
      </c>
      <c r="Q1984" s="130">
        <v>1.45</v>
      </c>
      <c r="R1984" s="130">
        <f>Q1984*H1984</f>
        <v>1.45</v>
      </c>
      <c r="S1984" s="130">
        <v>0</v>
      </c>
      <c r="T1984" s="131">
        <f>S1984*H1984</f>
        <v>0</v>
      </c>
      <c r="AR1984" s="132" t="s">
        <v>318</v>
      </c>
      <c r="AT1984" s="132" t="s">
        <v>343</v>
      </c>
      <c r="AU1984" s="132" t="s">
        <v>142</v>
      </c>
      <c r="AY1984" s="15" t="s">
        <v>124</v>
      </c>
      <c r="BE1984" s="133">
        <f>IF(N1984="základní",J1984,0)</f>
        <v>21075</v>
      </c>
      <c r="BF1984" s="133">
        <f>IF(N1984="snížená",J1984,0)</f>
        <v>0</v>
      </c>
      <c r="BG1984" s="133">
        <f>IF(N1984="zákl. přenesená",J1984,0)</f>
        <v>0</v>
      </c>
      <c r="BH1984" s="133">
        <f>IF(N1984="sníž. přenesená",J1984,0)</f>
        <v>0</v>
      </c>
      <c r="BI1984" s="133">
        <f>IF(N1984="nulová",J1984,0)</f>
        <v>0</v>
      </c>
      <c r="BJ1984" s="15" t="s">
        <v>72</v>
      </c>
      <c r="BK1984" s="133">
        <f>ROUND(I1984*H1984,2)</f>
        <v>21075</v>
      </c>
      <c r="BL1984" s="15" t="s">
        <v>219</v>
      </c>
      <c r="BM1984" s="132" t="s">
        <v>3871</v>
      </c>
    </row>
    <row r="1985" spans="2:65" s="1" customFormat="1">
      <c r="B1985" s="27"/>
      <c r="D1985" s="134" t="s">
        <v>133</v>
      </c>
      <c r="F1985" s="135" t="s">
        <v>3872</v>
      </c>
      <c r="L1985" s="27"/>
      <c r="M1985" s="136"/>
      <c r="T1985" s="47"/>
      <c r="AT1985" s="15" t="s">
        <v>133</v>
      </c>
      <c r="AU1985" s="15" t="s">
        <v>142</v>
      </c>
    </row>
    <row r="1986" spans="2:65" s="1" customFormat="1" ht="55.5" customHeight="1">
      <c r="B1986" s="121"/>
      <c r="C1986" s="139" t="s">
        <v>3873</v>
      </c>
      <c r="D1986" s="139" t="s">
        <v>343</v>
      </c>
      <c r="E1986" s="140" t="s">
        <v>3874</v>
      </c>
      <c r="F1986" s="141" t="s">
        <v>3875</v>
      </c>
      <c r="G1986" s="142" t="s">
        <v>129</v>
      </c>
      <c r="H1986" s="143">
        <v>10</v>
      </c>
      <c r="I1986" s="144">
        <v>6650</v>
      </c>
      <c r="J1986" s="144">
        <f>ROUND(I1986*H1986,2)</f>
        <v>66500</v>
      </c>
      <c r="K1986" s="141" t="s">
        <v>3</v>
      </c>
      <c r="L1986" s="145"/>
      <c r="M1986" s="146" t="s">
        <v>3</v>
      </c>
      <c r="N1986" s="147" t="s">
        <v>36</v>
      </c>
      <c r="O1986" s="130">
        <v>0</v>
      </c>
      <c r="P1986" s="130">
        <f>O1986*H1986</f>
        <v>0</v>
      </c>
      <c r="Q1986" s="130">
        <v>0</v>
      </c>
      <c r="R1986" s="130">
        <f>Q1986*H1986</f>
        <v>0</v>
      </c>
      <c r="S1986" s="130">
        <v>0</v>
      </c>
      <c r="T1986" s="131">
        <f>S1986*H1986</f>
        <v>0</v>
      </c>
      <c r="AR1986" s="132" t="s">
        <v>172</v>
      </c>
      <c r="AT1986" s="132" t="s">
        <v>343</v>
      </c>
      <c r="AU1986" s="132" t="s">
        <v>142</v>
      </c>
      <c r="AY1986" s="15" t="s">
        <v>124</v>
      </c>
      <c r="BE1986" s="133">
        <f>IF(N1986="základní",J1986,0)</f>
        <v>66500</v>
      </c>
      <c r="BF1986" s="133">
        <f>IF(N1986="snížená",J1986,0)</f>
        <v>0</v>
      </c>
      <c r="BG1986" s="133">
        <f>IF(N1986="zákl. přenesená",J1986,0)</f>
        <v>0</v>
      </c>
      <c r="BH1986" s="133">
        <f>IF(N1986="sníž. přenesená",J1986,0)</f>
        <v>0</v>
      </c>
      <c r="BI1986" s="133">
        <f>IF(N1986="nulová",J1986,0)</f>
        <v>0</v>
      </c>
      <c r="BJ1986" s="15" t="s">
        <v>72</v>
      </c>
      <c r="BK1986" s="133">
        <f>ROUND(I1986*H1986,2)</f>
        <v>66500</v>
      </c>
      <c r="BL1986" s="15" t="s">
        <v>131</v>
      </c>
      <c r="BM1986" s="132" t="s">
        <v>3876</v>
      </c>
    </row>
    <row r="1987" spans="2:65" s="1" customFormat="1" ht="39">
      <c r="B1987" s="27"/>
      <c r="D1987" s="134" t="s">
        <v>133</v>
      </c>
      <c r="F1987" s="135" t="s">
        <v>3875</v>
      </c>
      <c r="L1987" s="27"/>
      <c r="M1987" s="136"/>
      <c r="T1987" s="47"/>
      <c r="AT1987" s="15" t="s">
        <v>133</v>
      </c>
      <c r="AU1987" s="15" t="s">
        <v>142</v>
      </c>
    </row>
    <row r="1988" spans="2:65" s="1" customFormat="1" ht="55.5" customHeight="1">
      <c r="B1988" s="121"/>
      <c r="C1988" s="139" t="s">
        <v>3877</v>
      </c>
      <c r="D1988" s="139" t="s">
        <v>343</v>
      </c>
      <c r="E1988" s="140" t="s">
        <v>3878</v>
      </c>
      <c r="F1988" s="141" t="s">
        <v>3879</v>
      </c>
      <c r="G1988" s="142" t="s">
        <v>129</v>
      </c>
      <c r="H1988" s="143">
        <v>10</v>
      </c>
      <c r="I1988" s="144">
        <v>8500</v>
      </c>
      <c r="J1988" s="144">
        <f>ROUND(I1988*H1988,2)</f>
        <v>85000</v>
      </c>
      <c r="K1988" s="141" t="s">
        <v>3</v>
      </c>
      <c r="L1988" s="145"/>
      <c r="M1988" s="146" t="s">
        <v>3</v>
      </c>
      <c r="N1988" s="147" t="s">
        <v>36</v>
      </c>
      <c r="O1988" s="130">
        <v>0</v>
      </c>
      <c r="P1988" s="130">
        <f>O1988*H1988</f>
        <v>0</v>
      </c>
      <c r="Q1988" s="130">
        <v>0</v>
      </c>
      <c r="R1988" s="130">
        <f>Q1988*H1988</f>
        <v>0</v>
      </c>
      <c r="S1988" s="130">
        <v>0</v>
      </c>
      <c r="T1988" s="131">
        <f>S1988*H1988</f>
        <v>0</v>
      </c>
      <c r="AR1988" s="132" t="s">
        <v>172</v>
      </c>
      <c r="AT1988" s="132" t="s">
        <v>343</v>
      </c>
      <c r="AU1988" s="132" t="s">
        <v>142</v>
      </c>
      <c r="AY1988" s="15" t="s">
        <v>124</v>
      </c>
      <c r="BE1988" s="133">
        <f>IF(N1988="základní",J1988,0)</f>
        <v>85000</v>
      </c>
      <c r="BF1988" s="133">
        <f>IF(N1988="snížená",J1988,0)</f>
        <v>0</v>
      </c>
      <c r="BG1988" s="133">
        <f>IF(N1988="zákl. přenesená",J1988,0)</f>
        <v>0</v>
      </c>
      <c r="BH1988" s="133">
        <f>IF(N1988="sníž. přenesená",J1988,0)</f>
        <v>0</v>
      </c>
      <c r="BI1988" s="133">
        <f>IF(N1988="nulová",J1988,0)</f>
        <v>0</v>
      </c>
      <c r="BJ1988" s="15" t="s">
        <v>72</v>
      </c>
      <c r="BK1988" s="133">
        <f>ROUND(I1988*H1988,2)</f>
        <v>85000</v>
      </c>
      <c r="BL1988" s="15" t="s">
        <v>131</v>
      </c>
      <c r="BM1988" s="132" t="s">
        <v>3880</v>
      </c>
    </row>
    <row r="1989" spans="2:65" s="1" customFormat="1" ht="39">
      <c r="B1989" s="27"/>
      <c r="D1989" s="134" t="s">
        <v>133</v>
      </c>
      <c r="F1989" s="135" t="s">
        <v>3879</v>
      </c>
      <c r="L1989" s="27"/>
      <c r="M1989" s="136"/>
      <c r="T1989" s="47"/>
      <c r="AT1989" s="15" t="s">
        <v>133</v>
      </c>
      <c r="AU1989" s="15" t="s">
        <v>142</v>
      </c>
    </row>
    <row r="1990" spans="2:65" s="1" customFormat="1" ht="21.75" customHeight="1">
      <c r="B1990" s="121"/>
      <c r="C1990" s="139" t="s">
        <v>3881</v>
      </c>
      <c r="D1990" s="139" t="s">
        <v>343</v>
      </c>
      <c r="E1990" s="140" t="s">
        <v>3882</v>
      </c>
      <c r="F1990" s="141" t="s">
        <v>3883</v>
      </c>
      <c r="G1990" s="142" t="s">
        <v>156</v>
      </c>
      <c r="H1990" s="143">
        <v>4</v>
      </c>
      <c r="I1990" s="144">
        <v>12000</v>
      </c>
      <c r="J1990" s="144">
        <f>ROUND(I1990*H1990,2)</f>
        <v>48000</v>
      </c>
      <c r="K1990" s="141" t="s">
        <v>3</v>
      </c>
      <c r="L1990" s="145"/>
      <c r="M1990" s="146" t="s">
        <v>3</v>
      </c>
      <c r="N1990" s="147" t="s">
        <v>36</v>
      </c>
      <c r="O1990" s="130">
        <v>0</v>
      </c>
      <c r="P1990" s="130">
        <f>O1990*H1990</f>
        <v>0</v>
      </c>
      <c r="Q1990" s="130">
        <v>0</v>
      </c>
      <c r="R1990" s="130">
        <f>Q1990*H1990</f>
        <v>0</v>
      </c>
      <c r="S1990" s="130">
        <v>0</v>
      </c>
      <c r="T1990" s="131">
        <f>S1990*H1990</f>
        <v>0</v>
      </c>
      <c r="AR1990" s="132" t="s">
        <v>318</v>
      </c>
      <c r="AT1990" s="132" t="s">
        <v>343</v>
      </c>
      <c r="AU1990" s="132" t="s">
        <v>142</v>
      </c>
      <c r="AY1990" s="15" t="s">
        <v>124</v>
      </c>
      <c r="BE1990" s="133">
        <f>IF(N1990="základní",J1990,0)</f>
        <v>48000</v>
      </c>
      <c r="BF1990" s="133">
        <f>IF(N1990="snížená",J1990,0)</f>
        <v>0</v>
      </c>
      <c r="BG1990" s="133">
        <f>IF(N1990="zákl. přenesená",J1990,0)</f>
        <v>0</v>
      </c>
      <c r="BH1990" s="133">
        <f>IF(N1990="sníž. přenesená",J1990,0)</f>
        <v>0</v>
      </c>
      <c r="BI1990" s="133">
        <f>IF(N1990="nulová",J1990,0)</f>
        <v>0</v>
      </c>
      <c r="BJ1990" s="15" t="s">
        <v>72</v>
      </c>
      <c r="BK1990" s="133">
        <f>ROUND(I1990*H1990,2)</f>
        <v>48000</v>
      </c>
      <c r="BL1990" s="15" t="s">
        <v>219</v>
      </c>
      <c r="BM1990" s="132" t="s">
        <v>3884</v>
      </c>
    </row>
    <row r="1991" spans="2:65" s="1" customFormat="1">
      <c r="B1991" s="27"/>
      <c r="D1991" s="134" t="s">
        <v>133</v>
      </c>
      <c r="F1991" s="135" t="s">
        <v>3883</v>
      </c>
      <c r="L1991" s="27"/>
      <c r="M1991" s="136"/>
      <c r="T1991" s="47"/>
      <c r="AT1991" s="15" t="s">
        <v>133</v>
      </c>
      <c r="AU1991" s="15" t="s">
        <v>142</v>
      </c>
    </row>
    <row r="1992" spans="2:65" s="1" customFormat="1" ht="24.2" customHeight="1">
      <c r="B1992" s="121"/>
      <c r="C1992" s="139" t="s">
        <v>3885</v>
      </c>
      <c r="D1992" s="139" t="s">
        <v>343</v>
      </c>
      <c r="E1992" s="140" t="s">
        <v>3886</v>
      </c>
      <c r="F1992" s="141" t="s">
        <v>3887</v>
      </c>
      <c r="G1992" s="142" t="s">
        <v>156</v>
      </c>
      <c r="H1992" s="143">
        <v>4</v>
      </c>
      <c r="I1992" s="144">
        <v>11890</v>
      </c>
      <c r="J1992" s="144">
        <f>ROUND(I1992*H1992,2)</f>
        <v>47560</v>
      </c>
      <c r="K1992" s="141" t="s">
        <v>3</v>
      </c>
      <c r="L1992" s="145"/>
      <c r="M1992" s="146" t="s">
        <v>3</v>
      </c>
      <c r="N1992" s="147" t="s">
        <v>36</v>
      </c>
      <c r="O1992" s="130">
        <v>0</v>
      </c>
      <c r="P1992" s="130">
        <f>O1992*H1992</f>
        <v>0</v>
      </c>
      <c r="Q1992" s="130">
        <v>0</v>
      </c>
      <c r="R1992" s="130">
        <f>Q1992*H1992</f>
        <v>0</v>
      </c>
      <c r="S1992" s="130">
        <v>0</v>
      </c>
      <c r="T1992" s="131">
        <f>S1992*H1992</f>
        <v>0</v>
      </c>
      <c r="AR1992" s="132" t="s">
        <v>318</v>
      </c>
      <c r="AT1992" s="132" t="s">
        <v>343</v>
      </c>
      <c r="AU1992" s="132" t="s">
        <v>142</v>
      </c>
      <c r="AY1992" s="15" t="s">
        <v>124</v>
      </c>
      <c r="BE1992" s="133">
        <f>IF(N1992="základní",J1992,0)</f>
        <v>47560</v>
      </c>
      <c r="BF1992" s="133">
        <f>IF(N1992="snížená",J1992,0)</f>
        <v>0</v>
      </c>
      <c r="BG1992" s="133">
        <f>IF(N1992="zákl. přenesená",J1992,0)</f>
        <v>0</v>
      </c>
      <c r="BH1992" s="133">
        <f>IF(N1992="sníž. přenesená",J1992,0)</f>
        <v>0</v>
      </c>
      <c r="BI1992" s="133">
        <f>IF(N1992="nulová",J1992,0)</f>
        <v>0</v>
      </c>
      <c r="BJ1992" s="15" t="s">
        <v>72</v>
      </c>
      <c r="BK1992" s="133">
        <f>ROUND(I1992*H1992,2)</f>
        <v>47560</v>
      </c>
      <c r="BL1992" s="15" t="s">
        <v>219</v>
      </c>
      <c r="BM1992" s="132" t="s">
        <v>3888</v>
      </c>
    </row>
    <row r="1993" spans="2:65" s="1" customFormat="1">
      <c r="B1993" s="27"/>
      <c r="D1993" s="134" t="s">
        <v>133</v>
      </c>
      <c r="F1993" s="135" t="s">
        <v>3887</v>
      </c>
      <c r="L1993" s="27"/>
      <c r="M1993" s="136"/>
      <c r="T1993" s="47"/>
      <c r="AT1993" s="15" t="s">
        <v>133</v>
      </c>
      <c r="AU1993" s="15" t="s">
        <v>142</v>
      </c>
    </row>
    <row r="1994" spans="2:65" s="1" customFormat="1" ht="21.75" customHeight="1">
      <c r="B1994" s="121"/>
      <c r="C1994" s="139" t="s">
        <v>3889</v>
      </c>
      <c r="D1994" s="139" t="s">
        <v>343</v>
      </c>
      <c r="E1994" s="140" t="s">
        <v>3890</v>
      </c>
      <c r="F1994" s="141" t="s">
        <v>3891</v>
      </c>
      <c r="G1994" s="142" t="s">
        <v>156</v>
      </c>
      <c r="H1994" s="143">
        <v>10</v>
      </c>
      <c r="I1994" s="144">
        <v>100</v>
      </c>
      <c r="J1994" s="144">
        <f>ROUND(I1994*H1994,2)</f>
        <v>1000</v>
      </c>
      <c r="K1994" s="141" t="s">
        <v>3</v>
      </c>
      <c r="L1994" s="145"/>
      <c r="M1994" s="146" t="s">
        <v>3</v>
      </c>
      <c r="N1994" s="147" t="s">
        <v>36</v>
      </c>
      <c r="O1994" s="130">
        <v>0</v>
      </c>
      <c r="P1994" s="130">
        <f>O1994*H1994</f>
        <v>0</v>
      </c>
      <c r="Q1994" s="130">
        <v>6.9999999999999994E-5</v>
      </c>
      <c r="R1994" s="130">
        <f>Q1994*H1994</f>
        <v>6.9999999999999988E-4</v>
      </c>
      <c r="S1994" s="130">
        <v>0</v>
      </c>
      <c r="T1994" s="131">
        <f>S1994*H1994</f>
        <v>0</v>
      </c>
      <c r="AR1994" s="132" t="s">
        <v>172</v>
      </c>
      <c r="AT1994" s="132" t="s">
        <v>343</v>
      </c>
      <c r="AU1994" s="132" t="s">
        <v>142</v>
      </c>
      <c r="AY1994" s="15" t="s">
        <v>124</v>
      </c>
      <c r="BE1994" s="133">
        <f>IF(N1994="základní",J1994,0)</f>
        <v>1000</v>
      </c>
      <c r="BF1994" s="133">
        <f>IF(N1994="snížená",J1994,0)</f>
        <v>0</v>
      </c>
      <c r="BG1994" s="133">
        <f>IF(N1994="zákl. přenesená",J1994,0)</f>
        <v>0</v>
      </c>
      <c r="BH1994" s="133">
        <f>IF(N1994="sníž. přenesená",J1994,0)</f>
        <v>0</v>
      </c>
      <c r="BI1994" s="133">
        <f>IF(N1994="nulová",J1994,0)</f>
        <v>0</v>
      </c>
      <c r="BJ1994" s="15" t="s">
        <v>72</v>
      </c>
      <c r="BK1994" s="133">
        <f>ROUND(I1994*H1994,2)</f>
        <v>1000</v>
      </c>
      <c r="BL1994" s="15" t="s">
        <v>131</v>
      </c>
      <c r="BM1994" s="132" t="s">
        <v>3892</v>
      </c>
    </row>
    <row r="1995" spans="2:65" s="1" customFormat="1">
      <c r="B1995" s="27"/>
      <c r="D1995" s="134" t="s">
        <v>133</v>
      </c>
      <c r="F1995" s="135" t="s">
        <v>3891</v>
      </c>
      <c r="L1995" s="27"/>
      <c r="M1995" s="136"/>
      <c r="T1995" s="47"/>
      <c r="AT1995" s="15" t="s">
        <v>133</v>
      </c>
      <c r="AU1995" s="15" t="s">
        <v>142</v>
      </c>
    </row>
    <row r="1996" spans="2:65" s="1" customFormat="1" ht="21.75" customHeight="1">
      <c r="B1996" s="121"/>
      <c r="C1996" s="139" t="s">
        <v>3893</v>
      </c>
      <c r="D1996" s="139" t="s">
        <v>343</v>
      </c>
      <c r="E1996" s="140" t="s">
        <v>3894</v>
      </c>
      <c r="F1996" s="141" t="s">
        <v>3895</v>
      </c>
      <c r="G1996" s="142" t="s">
        <v>156</v>
      </c>
      <c r="H1996" s="143">
        <v>10</v>
      </c>
      <c r="I1996" s="144">
        <v>100</v>
      </c>
      <c r="J1996" s="144">
        <f>ROUND(I1996*H1996,2)</f>
        <v>1000</v>
      </c>
      <c r="K1996" s="141" t="s">
        <v>3</v>
      </c>
      <c r="L1996" s="145"/>
      <c r="M1996" s="146" t="s">
        <v>3</v>
      </c>
      <c r="N1996" s="147" t="s">
        <v>36</v>
      </c>
      <c r="O1996" s="130">
        <v>0</v>
      </c>
      <c r="P1996" s="130">
        <f>O1996*H1996</f>
        <v>0</v>
      </c>
      <c r="Q1996" s="130">
        <v>6.9999999999999994E-5</v>
      </c>
      <c r="R1996" s="130">
        <f>Q1996*H1996</f>
        <v>6.9999999999999988E-4</v>
      </c>
      <c r="S1996" s="130">
        <v>0</v>
      </c>
      <c r="T1996" s="131">
        <f>S1996*H1996</f>
        <v>0</v>
      </c>
      <c r="AR1996" s="132" t="s">
        <v>172</v>
      </c>
      <c r="AT1996" s="132" t="s">
        <v>343</v>
      </c>
      <c r="AU1996" s="132" t="s">
        <v>142</v>
      </c>
      <c r="AY1996" s="15" t="s">
        <v>124</v>
      </c>
      <c r="BE1996" s="133">
        <f>IF(N1996="základní",J1996,0)</f>
        <v>1000</v>
      </c>
      <c r="BF1996" s="133">
        <f>IF(N1996="snížená",J1996,0)</f>
        <v>0</v>
      </c>
      <c r="BG1996" s="133">
        <f>IF(N1996="zákl. přenesená",J1996,0)</f>
        <v>0</v>
      </c>
      <c r="BH1996" s="133">
        <f>IF(N1996="sníž. přenesená",J1996,0)</f>
        <v>0</v>
      </c>
      <c r="BI1996" s="133">
        <f>IF(N1996="nulová",J1996,0)</f>
        <v>0</v>
      </c>
      <c r="BJ1996" s="15" t="s">
        <v>72</v>
      </c>
      <c r="BK1996" s="133">
        <f>ROUND(I1996*H1996,2)</f>
        <v>1000</v>
      </c>
      <c r="BL1996" s="15" t="s">
        <v>131</v>
      </c>
      <c r="BM1996" s="132" t="s">
        <v>3896</v>
      </c>
    </row>
    <row r="1997" spans="2:65" s="1" customFormat="1">
      <c r="B1997" s="27"/>
      <c r="D1997" s="134" t="s">
        <v>133</v>
      </c>
      <c r="F1997" s="135" t="s">
        <v>3897</v>
      </c>
      <c r="L1997" s="27"/>
      <c r="M1997" s="136"/>
      <c r="T1997" s="47"/>
      <c r="AT1997" s="15" t="s">
        <v>133</v>
      </c>
      <c r="AU1997" s="15" t="s">
        <v>142</v>
      </c>
    </row>
    <row r="1998" spans="2:65" s="1" customFormat="1" ht="33" customHeight="1">
      <c r="B1998" s="121"/>
      <c r="C1998" s="122" t="s">
        <v>3898</v>
      </c>
      <c r="D1998" s="122" t="s">
        <v>126</v>
      </c>
      <c r="E1998" s="123" t="s">
        <v>3899</v>
      </c>
      <c r="F1998" s="124" t="s">
        <v>3900</v>
      </c>
      <c r="G1998" s="125" t="s">
        <v>240</v>
      </c>
      <c r="H1998" s="126">
        <v>2</v>
      </c>
      <c r="I1998" s="127">
        <v>7000</v>
      </c>
      <c r="J1998" s="127">
        <f>ROUND(I1998*H1998,2)</f>
        <v>14000</v>
      </c>
      <c r="K1998" s="124" t="s">
        <v>3</v>
      </c>
      <c r="L1998" s="27"/>
      <c r="M1998" s="128" t="s">
        <v>3</v>
      </c>
      <c r="N1998" s="129" t="s">
        <v>36</v>
      </c>
      <c r="O1998" s="130">
        <v>3.2130000000000001</v>
      </c>
      <c r="P1998" s="130">
        <f>O1998*H1998</f>
        <v>6.4260000000000002</v>
      </c>
      <c r="Q1998" s="130">
        <v>2.5018699999999998</v>
      </c>
      <c r="R1998" s="130">
        <f>Q1998*H1998</f>
        <v>5.0037399999999996</v>
      </c>
      <c r="S1998" s="130">
        <v>0</v>
      </c>
      <c r="T1998" s="131">
        <f>S1998*H1998</f>
        <v>0</v>
      </c>
      <c r="AR1998" s="132" t="s">
        <v>131</v>
      </c>
      <c r="AT1998" s="132" t="s">
        <v>126</v>
      </c>
      <c r="AU1998" s="132" t="s">
        <v>142</v>
      </c>
      <c r="AY1998" s="15" t="s">
        <v>124</v>
      </c>
      <c r="BE1998" s="133">
        <f>IF(N1998="základní",J1998,0)</f>
        <v>14000</v>
      </c>
      <c r="BF1998" s="133">
        <f>IF(N1998="snížená",J1998,0)</f>
        <v>0</v>
      </c>
      <c r="BG1998" s="133">
        <f>IF(N1998="zákl. přenesená",J1998,0)</f>
        <v>0</v>
      </c>
      <c r="BH1998" s="133">
        <f>IF(N1998="sníž. přenesená",J1998,0)</f>
        <v>0</v>
      </c>
      <c r="BI1998" s="133">
        <f>IF(N1998="nulová",J1998,0)</f>
        <v>0</v>
      </c>
      <c r="BJ1998" s="15" t="s">
        <v>72</v>
      </c>
      <c r="BK1998" s="133">
        <f>ROUND(I1998*H1998,2)</f>
        <v>14000</v>
      </c>
      <c r="BL1998" s="15" t="s">
        <v>131</v>
      </c>
      <c r="BM1998" s="132" t="s">
        <v>3901</v>
      </c>
    </row>
    <row r="1999" spans="2:65" s="1" customFormat="1" ht="19.5">
      <c r="B1999" s="27"/>
      <c r="D1999" s="134" t="s">
        <v>133</v>
      </c>
      <c r="F1999" s="135" t="s">
        <v>4990</v>
      </c>
      <c r="L1999" s="27"/>
      <c r="M1999" s="136"/>
      <c r="T1999" s="47"/>
      <c r="AT1999" s="15" t="s">
        <v>133</v>
      </c>
      <c r="AU1999" s="15" t="s">
        <v>142</v>
      </c>
    </row>
    <row r="2000" spans="2:65" s="1" customFormat="1" ht="16.5" customHeight="1">
      <c r="B2000" s="121"/>
      <c r="C2000" s="139" t="s">
        <v>3902</v>
      </c>
      <c r="D2000" s="139" t="s">
        <v>343</v>
      </c>
      <c r="E2000" s="140" t="s">
        <v>3903</v>
      </c>
      <c r="F2000" s="141" t="s">
        <v>3904</v>
      </c>
      <c r="G2000" s="142" t="s">
        <v>252</v>
      </c>
      <c r="H2000" s="143">
        <v>50</v>
      </c>
      <c r="I2000" s="144">
        <v>35</v>
      </c>
      <c r="J2000" s="144">
        <f>ROUND(I2000*H2000,2)</f>
        <v>1750</v>
      </c>
      <c r="K2000" s="141" t="s">
        <v>3</v>
      </c>
      <c r="L2000" s="145"/>
      <c r="M2000" s="146" t="s">
        <v>3</v>
      </c>
      <c r="N2000" s="147" t="s">
        <v>36</v>
      </c>
      <c r="O2000" s="130">
        <v>0</v>
      </c>
      <c r="P2000" s="130">
        <f>O2000*H2000</f>
        <v>0</v>
      </c>
      <c r="Q2000" s="130">
        <v>5.9999999999999995E-4</v>
      </c>
      <c r="R2000" s="130">
        <f>Q2000*H2000</f>
        <v>0.03</v>
      </c>
      <c r="S2000" s="130">
        <v>0</v>
      </c>
      <c r="T2000" s="131">
        <f>S2000*H2000</f>
        <v>0</v>
      </c>
      <c r="AR2000" s="132" t="s">
        <v>172</v>
      </c>
      <c r="AT2000" s="132" t="s">
        <v>343</v>
      </c>
      <c r="AU2000" s="132" t="s">
        <v>142</v>
      </c>
      <c r="AY2000" s="15" t="s">
        <v>124</v>
      </c>
      <c r="BE2000" s="133">
        <f>IF(N2000="základní",J2000,0)</f>
        <v>1750</v>
      </c>
      <c r="BF2000" s="133">
        <f>IF(N2000="snížená",J2000,0)</f>
        <v>0</v>
      </c>
      <c r="BG2000" s="133">
        <f>IF(N2000="zákl. přenesená",J2000,0)</f>
        <v>0</v>
      </c>
      <c r="BH2000" s="133">
        <f>IF(N2000="sníž. přenesená",J2000,0)</f>
        <v>0</v>
      </c>
      <c r="BI2000" s="133">
        <f>IF(N2000="nulová",J2000,0)</f>
        <v>0</v>
      </c>
      <c r="BJ2000" s="15" t="s">
        <v>72</v>
      </c>
      <c r="BK2000" s="133">
        <f>ROUND(I2000*H2000,2)</f>
        <v>1750</v>
      </c>
      <c r="BL2000" s="15" t="s">
        <v>131</v>
      </c>
      <c r="BM2000" s="132" t="s">
        <v>3905</v>
      </c>
    </row>
    <row r="2001" spans="2:65" s="1" customFormat="1">
      <c r="B2001" s="27"/>
      <c r="D2001" s="134" t="s">
        <v>133</v>
      </c>
      <c r="F2001" s="135" t="s">
        <v>3904</v>
      </c>
      <c r="L2001" s="27"/>
      <c r="M2001" s="136"/>
      <c r="T2001" s="47"/>
      <c r="AT2001" s="15" t="s">
        <v>133</v>
      </c>
      <c r="AU2001" s="15" t="s">
        <v>142</v>
      </c>
    </row>
    <row r="2002" spans="2:65" s="1" customFormat="1" ht="16.5" customHeight="1">
      <c r="B2002" s="121"/>
      <c r="C2002" s="139" t="s">
        <v>3906</v>
      </c>
      <c r="D2002" s="139" t="s">
        <v>343</v>
      </c>
      <c r="E2002" s="140" t="s">
        <v>3907</v>
      </c>
      <c r="F2002" s="141" t="s">
        <v>3904</v>
      </c>
      <c r="G2002" s="142" t="s">
        <v>252</v>
      </c>
      <c r="H2002" s="143">
        <v>50</v>
      </c>
      <c r="I2002" s="144">
        <v>13.5</v>
      </c>
      <c r="J2002" s="144">
        <f>ROUND(I2002*H2002,2)</f>
        <v>675</v>
      </c>
      <c r="K2002" s="141" t="s">
        <v>3</v>
      </c>
      <c r="L2002" s="145"/>
      <c r="M2002" s="146" t="s">
        <v>3</v>
      </c>
      <c r="N2002" s="147" t="s">
        <v>36</v>
      </c>
      <c r="O2002" s="130">
        <v>0</v>
      </c>
      <c r="P2002" s="130">
        <f>O2002*H2002</f>
        <v>0</v>
      </c>
      <c r="Q2002" s="130">
        <v>5.9999999999999995E-4</v>
      </c>
      <c r="R2002" s="130">
        <f>Q2002*H2002</f>
        <v>0.03</v>
      </c>
      <c r="S2002" s="130">
        <v>0</v>
      </c>
      <c r="T2002" s="131">
        <f>S2002*H2002</f>
        <v>0</v>
      </c>
      <c r="AR2002" s="132" t="s">
        <v>172</v>
      </c>
      <c r="AT2002" s="132" t="s">
        <v>343</v>
      </c>
      <c r="AU2002" s="132" t="s">
        <v>142</v>
      </c>
      <c r="AY2002" s="15" t="s">
        <v>124</v>
      </c>
      <c r="BE2002" s="133">
        <f>IF(N2002="základní",J2002,0)</f>
        <v>675</v>
      </c>
      <c r="BF2002" s="133">
        <f>IF(N2002="snížená",J2002,0)</f>
        <v>0</v>
      </c>
      <c r="BG2002" s="133">
        <f>IF(N2002="zákl. přenesená",J2002,0)</f>
        <v>0</v>
      </c>
      <c r="BH2002" s="133">
        <f>IF(N2002="sníž. přenesená",J2002,0)</f>
        <v>0</v>
      </c>
      <c r="BI2002" s="133">
        <f>IF(N2002="nulová",J2002,0)</f>
        <v>0</v>
      </c>
      <c r="BJ2002" s="15" t="s">
        <v>72</v>
      </c>
      <c r="BK2002" s="133">
        <f>ROUND(I2002*H2002,2)</f>
        <v>675</v>
      </c>
      <c r="BL2002" s="15" t="s">
        <v>131</v>
      </c>
      <c r="BM2002" s="132" t="s">
        <v>3908</v>
      </c>
    </row>
    <row r="2003" spans="2:65" s="1" customFormat="1" ht="19.5">
      <c r="B2003" s="27"/>
      <c r="D2003" s="134" t="s">
        <v>133</v>
      </c>
      <c r="F2003" s="135" t="s">
        <v>3909</v>
      </c>
      <c r="L2003" s="27"/>
      <c r="M2003" s="136"/>
      <c r="T2003" s="47"/>
      <c r="AT2003" s="15" t="s">
        <v>133</v>
      </c>
      <c r="AU2003" s="15" t="s">
        <v>142</v>
      </c>
    </row>
    <row r="2004" spans="2:65" s="1" customFormat="1" ht="24.2" customHeight="1">
      <c r="B2004" s="121"/>
      <c r="C2004" s="122" t="s">
        <v>3910</v>
      </c>
      <c r="D2004" s="122" t="s">
        <v>126</v>
      </c>
      <c r="E2004" s="123" t="s">
        <v>3911</v>
      </c>
      <c r="F2004" s="124" t="s">
        <v>3912</v>
      </c>
      <c r="G2004" s="125" t="s">
        <v>252</v>
      </c>
      <c r="H2004" s="126">
        <v>100</v>
      </c>
      <c r="I2004" s="127">
        <v>600</v>
      </c>
      <c r="J2004" s="127">
        <f>ROUND(I2004*H2004,2)</f>
        <v>60000</v>
      </c>
      <c r="K2004" s="124" t="s">
        <v>3</v>
      </c>
      <c r="L2004" s="27"/>
      <c r="M2004" s="128" t="s">
        <v>3</v>
      </c>
      <c r="N2004" s="129" t="s">
        <v>36</v>
      </c>
      <c r="O2004" s="130">
        <v>0</v>
      </c>
      <c r="P2004" s="130">
        <f>O2004*H2004</f>
        <v>0</v>
      </c>
      <c r="Q2004" s="130">
        <v>0</v>
      </c>
      <c r="R2004" s="130">
        <f>Q2004*H2004</f>
        <v>0</v>
      </c>
      <c r="S2004" s="130">
        <v>0</v>
      </c>
      <c r="T2004" s="131">
        <f>S2004*H2004</f>
        <v>0</v>
      </c>
      <c r="AR2004" s="132" t="s">
        <v>131</v>
      </c>
      <c r="AT2004" s="132" t="s">
        <v>126</v>
      </c>
      <c r="AU2004" s="132" t="s">
        <v>142</v>
      </c>
      <c r="AY2004" s="15" t="s">
        <v>124</v>
      </c>
      <c r="BE2004" s="133">
        <f>IF(N2004="základní",J2004,0)</f>
        <v>60000</v>
      </c>
      <c r="BF2004" s="133">
        <f>IF(N2004="snížená",J2004,0)</f>
        <v>0</v>
      </c>
      <c r="BG2004" s="133">
        <f>IF(N2004="zákl. přenesená",J2004,0)</f>
        <v>0</v>
      </c>
      <c r="BH2004" s="133">
        <f>IF(N2004="sníž. přenesená",J2004,0)</f>
        <v>0</v>
      </c>
      <c r="BI2004" s="133">
        <f>IF(N2004="nulová",J2004,0)</f>
        <v>0</v>
      </c>
      <c r="BJ2004" s="15" t="s">
        <v>72</v>
      </c>
      <c r="BK2004" s="133">
        <f>ROUND(I2004*H2004,2)</f>
        <v>60000</v>
      </c>
      <c r="BL2004" s="15" t="s">
        <v>131</v>
      </c>
      <c r="BM2004" s="132" t="s">
        <v>3913</v>
      </c>
    </row>
    <row r="2005" spans="2:65" s="1" customFormat="1" ht="29.25">
      <c r="B2005" s="27"/>
      <c r="D2005" s="134" t="s">
        <v>133</v>
      </c>
      <c r="F2005" s="135" t="s">
        <v>3914</v>
      </c>
      <c r="L2005" s="27"/>
      <c r="M2005" s="136"/>
      <c r="T2005" s="47"/>
      <c r="AT2005" s="15" t="s">
        <v>133</v>
      </c>
      <c r="AU2005" s="15" t="s">
        <v>142</v>
      </c>
    </row>
    <row r="2006" spans="2:65" s="1" customFormat="1" ht="66.75" customHeight="1">
      <c r="B2006" s="121"/>
      <c r="C2006" s="122" t="s">
        <v>3915</v>
      </c>
      <c r="D2006" s="122" t="s">
        <v>126</v>
      </c>
      <c r="E2006" s="123" t="s">
        <v>3916</v>
      </c>
      <c r="F2006" s="124" t="s">
        <v>3917</v>
      </c>
      <c r="G2006" s="125" t="s">
        <v>3918</v>
      </c>
      <c r="H2006" s="126">
        <v>20</v>
      </c>
      <c r="I2006" s="127">
        <v>2000</v>
      </c>
      <c r="J2006" s="127">
        <f>ROUND(I2006*H2006,2)</f>
        <v>40000</v>
      </c>
      <c r="K2006" s="124" t="s">
        <v>3</v>
      </c>
      <c r="L2006" s="27"/>
      <c r="M2006" s="128" t="s">
        <v>3</v>
      </c>
      <c r="N2006" s="129" t="s">
        <v>36</v>
      </c>
      <c r="O2006" s="130">
        <v>0</v>
      </c>
      <c r="P2006" s="130">
        <f>O2006*H2006</f>
        <v>0</v>
      </c>
      <c r="Q2006" s="130">
        <v>0</v>
      </c>
      <c r="R2006" s="130">
        <f>Q2006*H2006</f>
        <v>0</v>
      </c>
      <c r="S2006" s="130">
        <v>0</v>
      </c>
      <c r="T2006" s="131">
        <f>S2006*H2006</f>
        <v>0</v>
      </c>
      <c r="AR2006" s="132" t="s">
        <v>131</v>
      </c>
      <c r="AT2006" s="132" t="s">
        <v>126</v>
      </c>
      <c r="AU2006" s="132" t="s">
        <v>142</v>
      </c>
      <c r="AY2006" s="15" t="s">
        <v>124</v>
      </c>
      <c r="BE2006" s="133">
        <f>IF(N2006="základní",J2006,0)</f>
        <v>40000</v>
      </c>
      <c r="BF2006" s="133">
        <f>IF(N2006="snížená",J2006,0)</f>
        <v>0</v>
      </c>
      <c r="BG2006" s="133">
        <f>IF(N2006="zákl. přenesená",J2006,0)</f>
        <v>0</v>
      </c>
      <c r="BH2006" s="133">
        <f>IF(N2006="sníž. přenesená",J2006,0)</f>
        <v>0</v>
      </c>
      <c r="BI2006" s="133">
        <f>IF(N2006="nulová",J2006,0)</f>
        <v>0</v>
      </c>
      <c r="BJ2006" s="15" t="s">
        <v>72</v>
      </c>
      <c r="BK2006" s="133">
        <f>ROUND(I2006*H2006,2)</f>
        <v>40000</v>
      </c>
      <c r="BL2006" s="15" t="s">
        <v>131</v>
      </c>
      <c r="BM2006" s="132" t="s">
        <v>3919</v>
      </c>
    </row>
    <row r="2007" spans="2:65" s="1" customFormat="1" ht="39">
      <c r="B2007" s="27"/>
      <c r="D2007" s="134" t="s">
        <v>133</v>
      </c>
      <c r="F2007" s="135" t="s">
        <v>3920</v>
      </c>
      <c r="L2007" s="27"/>
      <c r="M2007" s="136"/>
      <c r="T2007" s="47"/>
      <c r="AT2007" s="15" t="s">
        <v>133</v>
      </c>
      <c r="AU2007" s="15" t="s">
        <v>142</v>
      </c>
    </row>
    <row r="2008" spans="2:65" s="1" customFormat="1" ht="66.75" customHeight="1">
      <c r="B2008" s="121"/>
      <c r="C2008" s="122" t="s">
        <v>3921</v>
      </c>
      <c r="D2008" s="122" t="s">
        <v>126</v>
      </c>
      <c r="E2008" s="123" t="s">
        <v>3922</v>
      </c>
      <c r="F2008" s="124" t="s">
        <v>3923</v>
      </c>
      <c r="G2008" s="125" t="s">
        <v>3918</v>
      </c>
      <c r="H2008" s="126">
        <v>20</v>
      </c>
      <c r="I2008" s="127">
        <v>3500</v>
      </c>
      <c r="J2008" s="127">
        <f>ROUND(I2008*H2008,2)</f>
        <v>70000</v>
      </c>
      <c r="K2008" s="124" t="s">
        <v>3</v>
      </c>
      <c r="L2008" s="27"/>
      <c r="M2008" s="128" t="s">
        <v>3</v>
      </c>
      <c r="N2008" s="129" t="s">
        <v>36</v>
      </c>
      <c r="O2008" s="130">
        <v>0</v>
      </c>
      <c r="P2008" s="130">
        <f>O2008*H2008</f>
        <v>0</v>
      </c>
      <c r="Q2008" s="130">
        <v>0</v>
      </c>
      <c r="R2008" s="130">
        <f>Q2008*H2008</f>
        <v>0</v>
      </c>
      <c r="S2008" s="130">
        <v>0</v>
      </c>
      <c r="T2008" s="131">
        <f>S2008*H2008</f>
        <v>0</v>
      </c>
      <c r="AR2008" s="132" t="s">
        <v>131</v>
      </c>
      <c r="AT2008" s="132" t="s">
        <v>126</v>
      </c>
      <c r="AU2008" s="132" t="s">
        <v>142</v>
      </c>
      <c r="AY2008" s="15" t="s">
        <v>124</v>
      </c>
      <c r="BE2008" s="133">
        <f>IF(N2008="základní",J2008,0)</f>
        <v>70000</v>
      </c>
      <c r="BF2008" s="133">
        <f>IF(N2008="snížená",J2008,0)</f>
        <v>0</v>
      </c>
      <c r="BG2008" s="133">
        <f>IF(N2008="zákl. přenesená",J2008,0)</f>
        <v>0</v>
      </c>
      <c r="BH2008" s="133">
        <f>IF(N2008="sníž. přenesená",J2008,0)</f>
        <v>0</v>
      </c>
      <c r="BI2008" s="133">
        <f>IF(N2008="nulová",J2008,0)</f>
        <v>0</v>
      </c>
      <c r="BJ2008" s="15" t="s">
        <v>72</v>
      </c>
      <c r="BK2008" s="133">
        <f>ROUND(I2008*H2008,2)</f>
        <v>70000</v>
      </c>
      <c r="BL2008" s="15" t="s">
        <v>131</v>
      </c>
      <c r="BM2008" s="132" t="s">
        <v>3924</v>
      </c>
    </row>
    <row r="2009" spans="2:65" s="1" customFormat="1" ht="39">
      <c r="B2009" s="27"/>
      <c r="D2009" s="134" t="s">
        <v>133</v>
      </c>
      <c r="F2009" s="135" t="s">
        <v>3925</v>
      </c>
      <c r="L2009" s="27"/>
      <c r="M2009" s="136"/>
      <c r="T2009" s="47"/>
      <c r="AT2009" s="15" t="s">
        <v>133</v>
      </c>
      <c r="AU2009" s="15" t="s">
        <v>142</v>
      </c>
    </row>
    <row r="2010" spans="2:65" s="1" customFormat="1" ht="16.5" customHeight="1">
      <c r="B2010" s="121"/>
      <c r="C2010" s="139" t="s">
        <v>3926</v>
      </c>
      <c r="D2010" s="139" t="s">
        <v>343</v>
      </c>
      <c r="E2010" s="140" t="s">
        <v>3927</v>
      </c>
      <c r="F2010" s="141" t="s">
        <v>3928</v>
      </c>
      <c r="G2010" s="142" t="s">
        <v>129</v>
      </c>
      <c r="H2010" s="143">
        <v>3</v>
      </c>
      <c r="I2010" s="144">
        <v>1229.5</v>
      </c>
      <c r="J2010" s="144">
        <f>ROUND(I2010*H2010,2)</f>
        <v>3688.5</v>
      </c>
      <c r="K2010" s="141" t="s">
        <v>3</v>
      </c>
      <c r="L2010" s="145"/>
      <c r="M2010" s="146" t="s">
        <v>3</v>
      </c>
      <c r="N2010" s="147" t="s">
        <v>36</v>
      </c>
      <c r="O2010" s="130">
        <v>0</v>
      </c>
      <c r="P2010" s="130">
        <f>O2010*H2010</f>
        <v>0</v>
      </c>
      <c r="Q2010" s="130">
        <v>0</v>
      </c>
      <c r="R2010" s="130">
        <f>Q2010*H2010</f>
        <v>0</v>
      </c>
      <c r="S2010" s="130">
        <v>0</v>
      </c>
      <c r="T2010" s="131">
        <f>S2010*H2010</f>
        <v>0</v>
      </c>
      <c r="AR2010" s="132" t="s">
        <v>172</v>
      </c>
      <c r="AT2010" s="132" t="s">
        <v>343</v>
      </c>
      <c r="AU2010" s="132" t="s">
        <v>142</v>
      </c>
      <c r="AY2010" s="15" t="s">
        <v>124</v>
      </c>
      <c r="BE2010" s="133">
        <f>IF(N2010="základní",J2010,0)</f>
        <v>3688.5</v>
      </c>
      <c r="BF2010" s="133">
        <f>IF(N2010="snížená",J2010,0)</f>
        <v>0</v>
      </c>
      <c r="BG2010" s="133">
        <f>IF(N2010="zákl. přenesená",J2010,0)</f>
        <v>0</v>
      </c>
      <c r="BH2010" s="133">
        <f>IF(N2010="sníž. přenesená",J2010,0)</f>
        <v>0</v>
      </c>
      <c r="BI2010" s="133">
        <f>IF(N2010="nulová",J2010,0)</f>
        <v>0</v>
      </c>
      <c r="BJ2010" s="15" t="s">
        <v>72</v>
      </c>
      <c r="BK2010" s="133">
        <f>ROUND(I2010*H2010,2)</f>
        <v>3688.5</v>
      </c>
      <c r="BL2010" s="15" t="s">
        <v>131</v>
      </c>
      <c r="BM2010" s="132" t="s">
        <v>3929</v>
      </c>
    </row>
    <row r="2011" spans="2:65" s="1" customFormat="1">
      <c r="B2011" s="27"/>
      <c r="D2011" s="134" t="s">
        <v>133</v>
      </c>
      <c r="F2011" s="135" t="s">
        <v>3930</v>
      </c>
      <c r="L2011" s="27"/>
      <c r="M2011" s="136"/>
      <c r="T2011" s="47"/>
      <c r="AT2011" s="15" t="s">
        <v>133</v>
      </c>
      <c r="AU2011" s="15" t="s">
        <v>142</v>
      </c>
    </row>
    <row r="2012" spans="2:65" s="1" customFormat="1" ht="37.9" customHeight="1">
      <c r="B2012" s="121"/>
      <c r="C2012" s="122" t="s">
        <v>3931</v>
      </c>
      <c r="D2012" s="122" t="s">
        <v>126</v>
      </c>
      <c r="E2012" s="123" t="s">
        <v>3932</v>
      </c>
      <c r="F2012" s="124" t="s">
        <v>3933</v>
      </c>
      <c r="G2012" s="125" t="s">
        <v>3934</v>
      </c>
      <c r="H2012" s="126">
        <v>10</v>
      </c>
      <c r="I2012" s="127">
        <v>500</v>
      </c>
      <c r="J2012" s="127">
        <f>ROUND(I2012*H2012,2)</f>
        <v>5000</v>
      </c>
      <c r="K2012" s="124" t="s">
        <v>3</v>
      </c>
      <c r="L2012" s="27"/>
      <c r="M2012" s="128" t="s">
        <v>3</v>
      </c>
      <c r="N2012" s="129" t="s">
        <v>36</v>
      </c>
      <c r="O2012" s="130">
        <v>0</v>
      </c>
      <c r="P2012" s="130">
        <f>O2012*H2012</f>
        <v>0</v>
      </c>
      <c r="Q2012" s="130">
        <v>0</v>
      </c>
      <c r="R2012" s="130">
        <f>Q2012*H2012</f>
        <v>0</v>
      </c>
      <c r="S2012" s="130">
        <v>0</v>
      </c>
      <c r="T2012" s="131">
        <f>S2012*H2012</f>
        <v>0</v>
      </c>
      <c r="AR2012" s="132" t="s">
        <v>131</v>
      </c>
      <c r="AT2012" s="132" t="s">
        <v>126</v>
      </c>
      <c r="AU2012" s="132" t="s">
        <v>142</v>
      </c>
      <c r="AY2012" s="15" t="s">
        <v>124</v>
      </c>
      <c r="BE2012" s="133">
        <f>IF(N2012="základní",J2012,0)</f>
        <v>5000</v>
      </c>
      <c r="BF2012" s="133">
        <f>IF(N2012="snížená",J2012,0)</f>
        <v>0</v>
      </c>
      <c r="BG2012" s="133">
        <f>IF(N2012="zákl. přenesená",J2012,0)</f>
        <v>0</v>
      </c>
      <c r="BH2012" s="133">
        <f>IF(N2012="sníž. přenesená",J2012,0)</f>
        <v>0</v>
      </c>
      <c r="BI2012" s="133">
        <f>IF(N2012="nulová",J2012,0)</f>
        <v>0</v>
      </c>
      <c r="BJ2012" s="15" t="s">
        <v>72</v>
      </c>
      <c r="BK2012" s="133">
        <f>ROUND(I2012*H2012,2)</f>
        <v>5000</v>
      </c>
      <c r="BL2012" s="15" t="s">
        <v>131</v>
      </c>
      <c r="BM2012" s="132" t="s">
        <v>3935</v>
      </c>
    </row>
    <row r="2013" spans="2:65" s="1" customFormat="1" ht="19.5">
      <c r="B2013" s="27"/>
      <c r="D2013" s="134" t="s">
        <v>133</v>
      </c>
      <c r="F2013" s="135" t="s">
        <v>3933</v>
      </c>
      <c r="L2013" s="27"/>
      <c r="M2013" s="136"/>
      <c r="T2013" s="47"/>
      <c r="AT2013" s="15" t="s">
        <v>133</v>
      </c>
      <c r="AU2013" s="15" t="s">
        <v>142</v>
      </c>
    </row>
    <row r="2014" spans="2:65" s="1" customFormat="1" ht="37.9" customHeight="1">
      <c r="B2014" s="121"/>
      <c r="C2014" s="139" t="s">
        <v>3936</v>
      </c>
      <c r="D2014" s="139" t="s">
        <v>343</v>
      </c>
      <c r="E2014" s="140" t="s">
        <v>3937</v>
      </c>
      <c r="F2014" s="141" t="s">
        <v>3938</v>
      </c>
      <c r="G2014" s="142" t="s">
        <v>129</v>
      </c>
      <c r="H2014" s="143">
        <v>40</v>
      </c>
      <c r="I2014" s="144">
        <v>550</v>
      </c>
      <c r="J2014" s="144">
        <f>ROUND(I2014*H2014,2)</f>
        <v>22000</v>
      </c>
      <c r="K2014" s="141" t="s">
        <v>3</v>
      </c>
      <c r="L2014" s="145"/>
      <c r="M2014" s="146" t="s">
        <v>3</v>
      </c>
      <c r="N2014" s="147" t="s">
        <v>36</v>
      </c>
      <c r="O2014" s="130">
        <v>0</v>
      </c>
      <c r="P2014" s="130">
        <f>O2014*H2014</f>
        <v>0</v>
      </c>
      <c r="Q2014" s="130">
        <v>0</v>
      </c>
      <c r="R2014" s="130">
        <f>Q2014*H2014</f>
        <v>0</v>
      </c>
      <c r="S2014" s="130">
        <v>0</v>
      </c>
      <c r="T2014" s="131">
        <f>S2014*H2014</f>
        <v>0</v>
      </c>
      <c r="AR2014" s="132" t="s">
        <v>318</v>
      </c>
      <c r="AT2014" s="132" t="s">
        <v>343</v>
      </c>
      <c r="AU2014" s="132" t="s">
        <v>142</v>
      </c>
      <c r="AY2014" s="15" t="s">
        <v>124</v>
      </c>
      <c r="BE2014" s="133">
        <f>IF(N2014="základní",J2014,0)</f>
        <v>22000</v>
      </c>
      <c r="BF2014" s="133">
        <f>IF(N2014="snížená",J2014,0)</f>
        <v>0</v>
      </c>
      <c r="BG2014" s="133">
        <f>IF(N2014="zákl. přenesená",J2014,0)</f>
        <v>0</v>
      </c>
      <c r="BH2014" s="133">
        <f>IF(N2014="sníž. přenesená",J2014,0)</f>
        <v>0</v>
      </c>
      <c r="BI2014" s="133">
        <f>IF(N2014="nulová",J2014,0)</f>
        <v>0</v>
      </c>
      <c r="BJ2014" s="15" t="s">
        <v>72</v>
      </c>
      <c r="BK2014" s="133">
        <f>ROUND(I2014*H2014,2)</f>
        <v>22000</v>
      </c>
      <c r="BL2014" s="15" t="s">
        <v>219</v>
      </c>
      <c r="BM2014" s="132" t="s">
        <v>3939</v>
      </c>
    </row>
    <row r="2015" spans="2:65" s="1" customFormat="1" ht="19.5">
      <c r="B2015" s="27"/>
      <c r="D2015" s="134" t="s">
        <v>133</v>
      </c>
      <c r="F2015" s="135" t="s">
        <v>3938</v>
      </c>
      <c r="L2015" s="27"/>
      <c r="M2015" s="136"/>
      <c r="T2015" s="47"/>
      <c r="AT2015" s="15" t="s">
        <v>133</v>
      </c>
      <c r="AU2015" s="15" t="s">
        <v>142</v>
      </c>
    </row>
    <row r="2016" spans="2:65" s="1" customFormat="1" ht="24.2" customHeight="1">
      <c r="B2016" s="121"/>
      <c r="C2016" s="139" t="s">
        <v>3940</v>
      </c>
      <c r="D2016" s="139" t="s">
        <v>343</v>
      </c>
      <c r="E2016" s="140" t="s">
        <v>3941</v>
      </c>
      <c r="F2016" s="141" t="s">
        <v>3942</v>
      </c>
      <c r="G2016" s="142" t="s">
        <v>252</v>
      </c>
      <c r="H2016" s="143">
        <v>15</v>
      </c>
      <c r="I2016" s="144">
        <v>200</v>
      </c>
      <c r="J2016" s="144">
        <f>ROUND(I2016*H2016,2)</f>
        <v>3000</v>
      </c>
      <c r="K2016" s="141" t="s">
        <v>3</v>
      </c>
      <c r="L2016" s="145"/>
      <c r="M2016" s="146" t="s">
        <v>3</v>
      </c>
      <c r="N2016" s="147" t="s">
        <v>36</v>
      </c>
      <c r="O2016" s="130">
        <v>0</v>
      </c>
      <c r="P2016" s="130">
        <f>O2016*H2016</f>
        <v>0</v>
      </c>
      <c r="Q2016" s="130">
        <v>1.2600000000000001E-3</v>
      </c>
      <c r="R2016" s="130">
        <f>Q2016*H2016</f>
        <v>1.89E-2</v>
      </c>
      <c r="S2016" s="130">
        <v>0</v>
      </c>
      <c r="T2016" s="131">
        <f>S2016*H2016</f>
        <v>0</v>
      </c>
      <c r="AR2016" s="132" t="s">
        <v>318</v>
      </c>
      <c r="AT2016" s="132" t="s">
        <v>343</v>
      </c>
      <c r="AU2016" s="132" t="s">
        <v>142</v>
      </c>
      <c r="AY2016" s="15" t="s">
        <v>124</v>
      </c>
      <c r="BE2016" s="133">
        <f>IF(N2016="základní",J2016,0)</f>
        <v>3000</v>
      </c>
      <c r="BF2016" s="133">
        <f>IF(N2016="snížená",J2016,0)</f>
        <v>0</v>
      </c>
      <c r="BG2016" s="133">
        <f>IF(N2016="zákl. přenesená",J2016,0)</f>
        <v>0</v>
      </c>
      <c r="BH2016" s="133">
        <f>IF(N2016="sníž. přenesená",J2016,0)</f>
        <v>0</v>
      </c>
      <c r="BI2016" s="133">
        <f>IF(N2016="nulová",J2016,0)</f>
        <v>0</v>
      </c>
      <c r="BJ2016" s="15" t="s">
        <v>72</v>
      </c>
      <c r="BK2016" s="133">
        <f>ROUND(I2016*H2016,2)</f>
        <v>3000</v>
      </c>
      <c r="BL2016" s="15" t="s">
        <v>219</v>
      </c>
      <c r="BM2016" s="132" t="s">
        <v>3943</v>
      </c>
    </row>
    <row r="2017" spans="2:65" s="1" customFormat="1">
      <c r="B2017" s="27"/>
      <c r="D2017" s="134" t="s">
        <v>133</v>
      </c>
      <c r="F2017" s="135" t="s">
        <v>3942</v>
      </c>
      <c r="L2017" s="27"/>
      <c r="M2017" s="136"/>
      <c r="T2017" s="47"/>
      <c r="AT2017" s="15" t="s">
        <v>133</v>
      </c>
      <c r="AU2017" s="15" t="s">
        <v>142</v>
      </c>
    </row>
    <row r="2018" spans="2:65" s="1" customFormat="1" ht="24.2" customHeight="1">
      <c r="B2018" s="121"/>
      <c r="C2018" s="139" t="s">
        <v>3944</v>
      </c>
      <c r="D2018" s="139" t="s">
        <v>343</v>
      </c>
      <c r="E2018" s="140" t="s">
        <v>3945</v>
      </c>
      <c r="F2018" s="141" t="s">
        <v>3946</v>
      </c>
      <c r="G2018" s="142" t="s">
        <v>156</v>
      </c>
      <c r="H2018" s="143">
        <v>50</v>
      </c>
      <c r="I2018" s="144">
        <v>15</v>
      </c>
      <c r="J2018" s="144">
        <f>ROUND(I2018*H2018,2)</f>
        <v>750</v>
      </c>
      <c r="K2018" s="141" t="s">
        <v>3</v>
      </c>
      <c r="L2018" s="145"/>
      <c r="M2018" s="146" t="s">
        <v>3</v>
      </c>
      <c r="N2018" s="147" t="s">
        <v>36</v>
      </c>
      <c r="O2018" s="130">
        <v>0</v>
      </c>
      <c r="P2018" s="130">
        <f>O2018*H2018</f>
        <v>0</v>
      </c>
      <c r="Q2018" s="130">
        <v>6.9999999999999999E-4</v>
      </c>
      <c r="R2018" s="130">
        <f>Q2018*H2018</f>
        <v>3.4999999999999996E-2</v>
      </c>
      <c r="S2018" s="130">
        <v>0</v>
      </c>
      <c r="T2018" s="131">
        <f>S2018*H2018</f>
        <v>0</v>
      </c>
      <c r="AR2018" s="132" t="s">
        <v>318</v>
      </c>
      <c r="AT2018" s="132" t="s">
        <v>343</v>
      </c>
      <c r="AU2018" s="132" t="s">
        <v>142</v>
      </c>
      <c r="AY2018" s="15" t="s">
        <v>124</v>
      </c>
      <c r="BE2018" s="133">
        <f>IF(N2018="základní",J2018,0)</f>
        <v>750</v>
      </c>
      <c r="BF2018" s="133">
        <f>IF(N2018="snížená",J2018,0)</f>
        <v>0</v>
      </c>
      <c r="BG2018" s="133">
        <f>IF(N2018="zákl. přenesená",J2018,0)</f>
        <v>0</v>
      </c>
      <c r="BH2018" s="133">
        <f>IF(N2018="sníž. přenesená",J2018,0)</f>
        <v>0</v>
      </c>
      <c r="BI2018" s="133">
        <f>IF(N2018="nulová",J2018,0)</f>
        <v>0</v>
      </c>
      <c r="BJ2018" s="15" t="s">
        <v>72</v>
      </c>
      <c r="BK2018" s="133">
        <f>ROUND(I2018*H2018,2)</f>
        <v>750</v>
      </c>
      <c r="BL2018" s="15" t="s">
        <v>219</v>
      </c>
      <c r="BM2018" s="132" t="s">
        <v>3947</v>
      </c>
    </row>
    <row r="2019" spans="2:65" s="1" customFormat="1" ht="19.5">
      <c r="B2019" s="27"/>
      <c r="D2019" s="134" t="s">
        <v>133</v>
      </c>
      <c r="F2019" s="135" t="s">
        <v>3946</v>
      </c>
      <c r="L2019" s="27"/>
      <c r="M2019" s="136"/>
      <c r="T2019" s="47"/>
      <c r="AT2019" s="15" t="s">
        <v>133</v>
      </c>
      <c r="AU2019" s="15" t="s">
        <v>142</v>
      </c>
    </row>
    <row r="2020" spans="2:65" s="1" customFormat="1" ht="37.9" customHeight="1">
      <c r="B2020" s="121"/>
      <c r="C2020" s="139" t="s">
        <v>3948</v>
      </c>
      <c r="D2020" s="139" t="s">
        <v>343</v>
      </c>
      <c r="E2020" s="140" t="s">
        <v>3949</v>
      </c>
      <c r="F2020" s="141" t="s">
        <v>3950</v>
      </c>
      <c r="G2020" s="142" t="s">
        <v>129</v>
      </c>
      <c r="H2020" s="143">
        <v>1</v>
      </c>
      <c r="I2020" s="144">
        <v>3310</v>
      </c>
      <c r="J2020" s="144">
        <f>ROUND(I2020*H2020,2)</f>
        <v>3310</v>
      </c>
      <c r="K2020" s="141" t="s">
        <v>3</v>
      </c>
      <c r="L2020" s="145"/>
      <c r="M2020" s="146" t="s">
        <v>3</v>
      </c>
      <c r="N2020" s="147" t="s">
        <v>36</v>
      </c>
      <c r="O2020" s="130">
        <v>0</v>
      </c>
      <c r="P2020" s="130">
        <f>O2020*H2020</f>
        <v>0</v>
      </c>
      <c r="Q2020" s="130">
        <v>0</v>
      </c>
      <c r="R2020" s="130">
        <f>Q2020*H2020</f>
        <v>0</v>
      </c>
      <c r="S2020" s="130">
        <v>0</v>
      </c>
      <c r="T2020" s="131">
        <f>S2020*H2020</f>
        <v>0</v>
      </c>
      <c r="AR2020" s="132" t="s">
        <v>318</v>
      </c>
      <c r="AT2020" s="132" t="s">
        <v>343</v>
      </c>
      <c r="AU2020" s="132" t="s">
        <v>142</v>
      </c>
      <c r="AY2020" s="15" t="s">
        <v>124</v>
      </c>
      <c r="BE2020" s="133">
        <f>IF(N2020="základní",J2020,0)</f>
        <v>3310</v>
      </c>
      <c r="BF2020" s="133">
        <f>IF(N2020="snížená",J2020,0)</f>
        <v>0</v>
      </c>
      <c r="BG2020" s="133">
        <f>IF(N2020="zákl. přenesená",J2020,0)</f>
        <v>0</v>
      </c>
      <c r="BH2020" s="133">
        <f>IF(N2020="sníž. přenesená",J2020,0)</f>
        <v>0</v>
      </c>
      <c r="BI2020" s="133">
        <f>IF(N2020="nulová",J2020,0)</f>
        <v>0</v>
      </c>
      <c r="BJ2020" s="15" t="s">
        <v>72</v>
      </c>
      <c r="BK2020" s="133">
        <f>ROUND(I2020*H2020,2)</f>
        <v>3310</v>
      </c>
      <c r="BL2020" s="15" t="s">
        <v>219</v>
      </c>
      <c r="BM2020" s="132" t="s">
        <v>3951</v>
      </c>
    </row>
    <row r="2021" spans="2:65" s="1" customFormat="1" ht="19.5">
      <c r="B2021" s="27"/>
      <c r="D2021" s="134" t="s">
        <v>133</v>
      </c>
      <c r="F2021" s="135" t="s">
        <v>3950</v>
      </c>
      <c r="L2021" s="27"/>
      <c r="M2021" s="136"/>
      <c r="T2021" s="47"/>
      <c r="AT2021" s="15" t="s">
        <v>133</v>
      </c>
      <c r="AU2021" s="15" t="s">
        <v>142</v>
      </c>
    </row>
    <row r="2022" spans="2:65" s="1" customFormat="1" ht="58.5">
      <c r="B2022" s="27"/>
      <c r="D2022" s="134" t="s">
        <v>3820</v>
      </c>
      <c r="F2022" s="154" t="s">
        <v>3952</v>
      </c>
      <c r="L2022" s="27"/>
      <c r="M2022" s="136"/>
      <c r="T2022" s="47"/>
      <c r="AT2022" s="15" t="s">
        <v>3820</v>
      </c>
      <c r="AU2022" s="15" t="s">
        <v>142</v>
      </c>
    </row>
    <row r="2023" spans="2:65" s="1" customFormat="1" ht="37.9" customHeight="1">
      <c r="B2023" s="121"/>
      <c r="C2023" s="139" t="s">
        <v>3953</v>
      </c>
      <c r="D2023" s="139" t="s">
        <v>343</v>
      </c>
      <c r="E2023" s="140" t="s">
        <v>3954</v>
      </c>
      <c r="F2023" s="141" t="s">
        <v>3955</v>
      </c>
      <c r="G2023" s="142" t="s">
        <v>129</v>
      </c>
      <c r="H2023" s="143">
        <v>1</v>
      </c>
      <c r="I2023" s="144">
        <v>3500</v>
      </c>
      <c r="J2023" s="144">
        <f>ROUND(I2023*H2023,2)</f>
        <v>3500</v>
      </c>
      <c r="K2023" s="141" t="s">
        <v>3</v>
      </c>
      <c r="L2023" s="145"/>
      <c r="M2023" s="146" t="s">
        <v>3</v>
      </c>
      <c r="N2023" s="147" t="s">
        <v>36</v>
      </c>
      <c r="O2023" s="130">
        <v>0</v>
      </c>
      <c r="P2023" s="130">
        <f>O2023*H2023</f>
        <v>0</v>
      </c>
      <c r="Q2023" s="130">
        <v>0</v>
      </c>
      <c r="R2023" s="130">
        <f>Q2023*H2023</f>
        <v>0</v>
      </c>
      <c r="S2023" s="130">
        <v>0</v>
      </c>
      <c r="T2023" s="131">
        <f>S2023*H2023</f>
        <v>0</v>
      </c>
      <c r="AR2023" s="132" t="s">
        <v>318</v>
      </c>
      <c r="AT2023" s="132" t="s">
        <v>343</v>
      </c>
      <c r="AU2023" s="132" t="s">
        <v>142</v>
      </c>
      <c r="AY2023" s="15" t="s">
        <v>124</v>
      </c>
      <c r="BE2023" s="133">
        <f>IF(N2023="základní",J2023,0)</f>
        <v>3500</v>
      </c>
      <c r="BF2023" s="133">
        <f>IF(N2023="snížená",J2023,0)</f>
        <v>0</v>
      </c>
      <c r="BG2023" s="133">
        <f>IF(N2023="zákl. přenesená",J2023,0)</f>
        <v>0</v>
      </c>
      <c r="BH2023" s="133">
        <f>IF(N2023="sníž. přenesená",J2023,0)</f>
        <v>0</v>
      </c>
      <c r="BI2023" s="133">
        <f>IF(N2023="nulová",J2023,0)</f>
        <v>0</v>
      </c>
      <c r="BJ2023" s="15" t="s">
        <v>72</v>
      </c>
      <c r="BK2023" s="133">
        <f>ROUND(I2023*H2023,2)</f>
        <v>3500</v>
      </c>
      <c r="BL2023" s="15" t="s">
        <v>219</v>
      </c>
      <c r="BM2023" s="132" t="s">
        <v>3956</v>
      </c>
    </row>
    <row r="2024" spans="2:65" s="1" customFormat="1" ht="19.5">
      <c r="B2024" s="27"/>
      <c r="D2024" s="134" t="s">
        <v>133</v>
      </c>
      <c r="F2024" s="135" t="s">
        <v>3955</v>
      </c>
      <c r="L2024" s="27"/>
      <c r="M2024" s="136"/>
      <c r="T2024" s="47"/>
      <c r="AT2024" s="15" t="s">
        <v>133</v>
      </c>
      <c r="AU2024" s="15" t="s">
        <v>142</v>
      </c>
    </row>
    <row r="2025" spans="2:65" s="1" customFormat="1" ht="39">
      <c r="B2025" s="27"/>
      <c r="D2025" s="134" t="s">
        <v>3820</v>
      </c>
      <c r="F2025" s="154" t="s">
        <v>3957</v>
      </c>
      <c r="L2025" s="27"/>
      <c r="M2025" s="136"/>
      <c r="T2025" s="47"/>
      <c r="AT2025" s="15" t="s">
        <v>3820</v>
      </c>
      <c r="AU2025" s="15" t="s">
        <v>142</v>
      </c>
    </row>
    <row r="2026" spans="2:65" s="1" customFormat="1" ht="37.9" customHeight="1">
      <c r="B2026" s="121"/>
      <c r="C2026" s="139" t="s">
        <v>3958</v>
      </c>
      <c r="D2026" s="139" t="s">
        <v>343</v>
      </c>
      <c r="E2026" s="140" t="s">
        <v>3959</v>
      </c>
      <c r="F2026" s="141" t="s">
        <v>3960</v>
      </c>
      <c r="G2026" s="142" t="s">
        <v>129</v>
      </c>
      <c r="H2026" s="143">
        <v>1</v>
      </c>
      <c r="I2026" s="144">
        <v>3730</v>
      </c>
      <c r="J2026" s="144">
        <f>ROUND(I2026*H2026,2)</f>
        <v>3730</v>
      </c>
      <c r="K2026" s="141" t="s">
        <v>3</v>
      </c>
      <c r="L2026" s="145"/>
      <c r="M2026" s="146" t="s">
        <v>3</v>
      </c>
      <c r="N2026" s="147" t="s">
        <v>36</v>
      </c>
      <c r="O2026" s="130">
        <v>0</v>
      </c>
      <c r="P2026" s="130">
        <f>O2026*H2026</f>
        <v>0</v>
      </c>
      <c r="Q2026" s="130">
        <v>0</v>
      </c>
      <c r="R2026" s="130">
        <f>Q2026*H2026</f>
        <v>0</v>
      </c>
      <c r="S2026" s="130">
        <v>0</v>
      </c>
      <c r="T2026" s="131">
        <f>S2026*H2026</f>
        <v>0</v>
      </c>
      <c r="AR2026" s="132" t="s">
        <v>318</v>
      </c>
      <c r="AT2026" s="132" t="s">
        <v>343</v>
      </c>
      <c r="AU2026" s="132" t="s">
        <v>142</v>
      </c>
      <c r="AY2026" s="15" t="s">
        <v>124</v>
      </c>
      <c r="BE2026" s="133">
        <f>IF(N2026="základní",J2026,0)</f>
        <v>3730</v>
      </c>
      <c r="BF2026" s="133">
        <f>IF(N2026="snížená",J2026,0)</f>
        <v>0</v>
      </c>
      <c r="BG2026" s="133">
        <f>IF(N2026="zákl. přenesená",J2026,0)</f>
        <v>0</v>
      </c>
      <c r="BH2026" s="133">
        <f>IF(N2026="sníž. přenesená",J2026,0)</f>
        <v>0</v>
      </c>
      <c r="BI2026" s="133">
        <f>IF(N2026="nulová",J2026,0)</f>
        <v>0</v>
      </c>
      <c r="BJ2026" s="15" t="s">
        <v>72</v>
      </c>
      <c r="BK2026" s="133">
        <f>ROUND(I2026*H2026,2)</f>
        <v>3730</v>
      </c>
      <c r="BL2026" s="15" t="s">
        <v>219</v>
      </c>
      <c r="BM2026" s="132" t="s">
        <v>3961</v>
      </c>
    </row>
    <row r="2027" spans="2:65" s="1" customFormat="1" ht="19.5">
      <c r="B2027" s="27"/>
      <c r="D2027" s="134" t="s">
        <v>133</v>
      </c>
      <c r="F2027" s="135" t="s">
        <v>3960</v>
      </c>
      <c r="L2027" s="27"/>
      <c r="M2027" s="136"/>
      <c r="T2027" s="47"/>
      <c r="AT2027" s="15" t="s">
        <v>133</v>
      </c>
      <c r="AU2027" s="15" t="s">
        <v>142</v>
      </c>
    </row>
    <row r="2028" spans="2:65" s="1" customFormat="1" ht="29.25">
      <c r="B2028" s="27"/>
      <c r="D2028" s="134" t="s">
        <v>3820</v>
      </c>
      <c r="F2028" s="154" t="s">
        <v>3962</v>
      </c>
      <c r="L2028" s="27"/>
      <c r="M2028" s="136"/>
      <c r="T2028" s="47"/>
      <c r="AT2028" s="15" t="s">
        <v>3820</v>
      </c>
      <c r="AU2028" s="15" t="s">
        <v>142</v>
      </c>
    </row>
    <row r="2029" spans="2:65" s="1" customFormat="1" ht="37.9" customHeight="1">
      <c r="B2029" s="121"/>
      <c r="C2029" s="139" t="s">
        <v>3963</v>
      </c>
      <c r="D2029" s="139" t="s">
        <v>343</v>
      </c>
      <c r="E2029" s="140" t="s">
        <v>3964</v>
      </c>
      <c r="F2029" s="141" t="s">
        <v>3965</v>
      </c>
      <c r="G2029" s="142" t="s">
        <v>129</v>
      </c>
      <c r="H2029" s="143">
        <v>1</v>
      </c>
      <c r="I2029" s="144">
        <v>4050</v>
      </c>
      <c r="J2029" s="144">
        <f>ROUND(I2029*H2029,2)</f>
        <v>4050</v>
      </c>
      <c r="K2029" s="141" t="s">
        <v>3</v>
      </c>
      <c r="L2029" s="145"/>
      <c r="M2029" s="146" t="s">
        <v>3</v>
      </c>
      <c r="N2029" s="147" t="s">
        <v>36</v>
      </c>
      <c r="O2029" s="130">
        <v>0</v>
      </c>
      <c r="P2029" s="130">
        <f>O2029*H2029</f>
        <v>0</v>
      </c>
      <c r="Q2029" s="130">
        <v>0</v>
      </c>
      <c r="R2029" s="130">
        <f>Q2029*H2029</f>
        <v>0</v>
      </c>
      <c r="S2029" s="130">
        <v>0</v>
      </c>
      <c r="T2029" s="131">
        <f>S2029*H2029</f>
        <v>0</v>
      </c>
      <c r="AR2029" s="132" t="s">
        <v>318</v>
      </c>
      <c r="AT2029" s="132" t="s">
        <v>343</v>
      </c>
      <c r="AU2029" s="132" t="s">
        <v>142</v>
      </c>
      <c r="AY2029" s="15" t="s">
        <v>124</v>
      </c>
      <c r="BE2029" s="133">
        <f>IF(N2029="základní",J2029,0)</f>
        <v>4050</v>
      </c>
      <c r="BF2029" s="133">
        <f>IF(N2029="snížená",J2029,0)</f>
        <v>0</v>
      </c>
      <c r="BG2029" s="133">
        <f>IF(N2029="zákl. přenesená",J2029,0)</f>
        <v>0</v>
      </c>
      <c r="BH2029" s="133">
        <f>IF(N2029="sníž. přenesená",J2029,0)</f>
        <v>0</v>
      </c>
      <c r="BI2029" s="133">
        <f>IF(N2029="nulová",J2029,0)</f>
        <v>0</v>
      </c>
      <c r="BJ2029" s="15" t="s">
        <v>72</v>
      </c>
      <c r="BK2029" s="133">
        <f>ROUND(I2029*H2029,2)</f>
        <v>4050</v>
      </c>
      <c r="BL2029" s="15" t="s">
        <v>219</v>
      </c>
      <c r="BM2029" s="132" t="s">
        <v>3966</v>
      </c>
    </row>
    <row r="2030" spans="2:65" s="1" customFormat="1" ht="19.5">
      <c r="B2030" s="27"/>
      <c r="D2030" s="134" t="s">
        <v>133</v>
      </c>
      <c r="F2030" s="135" t="s">
        <v>3965</v>
      </c>
      <c r="L2030" s="27"/>
      <c r="M2030" s="136"/>
      <c r="T2030" s="47"/>
      <c r="AT2030" s="15" t="s">
        <v>133</v>
      </c>
      <c r="AU2030" s="15" t="s">
        <v>142</v>
      </c>
    </row>
    <row r="2031" spans="2:65" s="1" customFormat="1" ht="29.25">
      <c r="B2031" s="27"/>
      <c r="D2031" s="134" t="s">
        <v>3820</v>
      </c>
      <c r="F2031" s="154" t="s">
        <v>3962</v>
      </c>
      <c r="L2031" s="27"/>
      <c r="M2031" s="136"/>
      <c r="T2031" s="47"/>
      <c r="AT2031" s="15" t="s">
        <v>3820</v>
      </c>
      <c r="AU2031" s="15" t="s">
        <v>142</v>
      </c>
    </row>
    <row r="2032" spans="2:65" s="1" customFormat="1" ht="37.9" customHeight="1">
      <c r="B2032" s="121"/>
      <c r="C2032" s="139" t="s">
        <v>3967</v>
      </c>
      <c r="D2032" s="139" t="s">
        <v>343</v>
      </c>
      <c r="E2032" s="140" t="s">
        <v>3968</v>
      </c>
      <c r="F2032" s="141" t="s">
        <v>3969</v>
      </c>
      <c r="G2032" s="142" t="s">
        <v>129</v>
      </c>
      <c r="H2032" s="143">
        <v>1</v>
      </c>
      <c r="I2032" s="144">
        <v>4530</v>
      </c>
      <c r="J2032" s="144">
        <f>ROUND(I2032*H2032,2)</f>
        <v>4530</v>
      </c>
      <c r="K2032" s="141" t="s">
        <v>3</v>
      </c>
      <c r="L2032" s="145"/>
      <c r="M2032" s="146" t="s">
        <v>3</v>
      </c>
      <c r="N2032" s="147" t="s">
        <v>36</v>
      </c>
      <c r="O2032" s="130">
        <v>0</v>
      </c>
      <c r="P2032" s="130">
        <f>O2032*H2032</f>
        <v>0</v>
      </c>
      <c r="Q2032" s="130">
        <v>0</v>
      </c>
      <c r="R2032" s="130">
        <f>Q2032*H2032</f>
        <v>0</v>
      </c>
      <c r="S2032" s="130">
        <v>0</v>
      </c>
      <c r="T2032" s="131">
        <f>S2032*H2032</f>
        <v>0</v>
      </c>
      <c r="AR2032" s="132" t="s">
        <v>318</v>
      </c>
      <c r="AT2032" s="132" t="s">
        <v>343</v>
      </c>
      <c r="AU2032" s="132" t="s">
        <v>142</v>
      </c>
      <c r="AY2032" s="15" t="s">
        <v>124</v>
      </c>
      <c r="BE2032" s="133">
        <f>IF(N2032="základní",J2032,0)</f>
        <v>4530</v>
      </c>
      <c r="BF2032" s="133">
        <f>IF(N2032="snížená",J2032,0)</f>
        <v>0</v>
      </c>
      <c r="BG2032" s="133">
        <f>IF(N2032="zákl. přenesená",J2032,0)</f>
        <v>0</v>
      </c>
      <c r="BH2032" s="133">
        <f>IF(N2032="sníž. přenesená",J2032,0)</f>
        <v>0</v>
      </c>
      <c r="BI2032" s="133">
        <f>IF(N2032="nulová",J2032,0)</f>
        <v>0</v>
      </c>
      <c r="BJ2032" s="15" t="s">
        <v>72</v>
      </c>
      <c r="BK2032" s="133">
        <f>ROUND(I2032*H2032,2)</f>
        <v>4530</v>
      </c>
      <c r="BL2032" s="15" t="s">
        <v>219</v>
      </c>
      <c r="BM2032" s="132" t="s">
        <v>3970</v>
      </c>
    </row>
    <row r="2033" spans="2:65" s="1" customFormat="1" ht="19.5">
      <c r="B2033" s="27"/>
      <c r="D2033" s="134" t="s">
        <v>133</v>
      </c>
      <c r="F2033" s="135" t="s">
        <v>3969</v>
      </c>
      <c r="L2033" s="27"/>
      <c r="M2033" s="136"/>
      <c r="T2033" s="47"/>
      <c r="AT2033" s="15" t="s">
        <v>133</v>
      </c>
      <c r="AU2033" s="15" t="s">
        <v>142</v>
      </c>
    </row>
    <row r="2034" spans="2:65" s="1" customFormat="1" ht="29.25">
      <c r="B2034" s="27"/>
      <c r="D2034" s="134" t="s">
        <v>3820</v>
      </c>
      <c r="F2034" s="154" t="s">
        <v>3971</v>
      </c>
      <c r="L2034" s="27"/>
      <c r="M2034" s="136"/>
      <c r="T2034" s="47"/>
      <c r="AT2034" s="15" t="s">
        <v>3820</v>
      </c>
      <c r="AU2034" s="15" t="s">
        <v>142</v>
      </c>
    </row>
    <row r="2035" spans="2:65" s="1" customFormat="1" ht="21.75" customHeight="1">
      <c r="B2035" s="121"/>
      <c r="C2035" s="139" t="s">
        <v>3972</v>
      </c>
      <c r="D2035" s="139" t="s">
        <v>343</v>
      </c>
      <c r="E2035" s="140" t="s">
        <v>3973</v>
      </c>
      <c r="F2035" s="141" t="s">
        <v>3974</v>
      </c>
      <c r="G2035" s="142" t="s">
        <v>129</v>
      </c>
      <c r="H2035" s="143">
        <v>1</v>
      </c>
      <c r="I2035" s="144">
        <v>4030</v>
      </c>
      <c r="J2035" s="144">
        <f>ROUND(I2035*H2035,2)</f>
        <v>4030</v>
      </c>
      <c r="K2035" s="141" t="s">
        <v>3</v>
      </c>
      <c r="L2035" s="145"/>
      <c r="M2035" s="146" t="s">
        <v>3</v>
      </c>
      <c r="N2035" s="147" t="s">
        <v>36</v>
      </c>
      <c r="O2035" s="130">
        <v>0</v>
      </c>
      <c r="P2035" s="130">
        <f>O2035*H2035</f>
        <v>0</v>
      </c>
      <c r="Q2035" s="130">
        <v>0</v>
      </c>
      <c r="R2035" s="130">
        <f>Q2035*H2035</f>
        <v>0</v>
      </c>
      <c r="S2035" s="130">
        <v>0</v>
      </c>
      <c r="T2035" s="131">
        <f>S2035*H2035</f>
        <v>0</v>
      </c>
      <c r="AR2035" s="132" t="s">
        <v>318</v>
      </c>
      <c r="AT2035" s="132" t="s">
        <v>343</v>
      </c>
      <c r="AU2035" s="132" t="s">
        <v>142</v>
      </c>
      <c r="AY2035" s="15" t="s">
        <v>124</v>
      </c>
      <c r="BE2035" s="133">
        <f>IF(N2035="základní",J2035,0)</f>
        <v>4030</v>
      </c>
      <c r="BF2035" s="133">
        <f>IF(N2035="snížená",J2035,0)</f>
        <v>0</v>
      </c>
      <c r="BG2035" s="133">
        <f>IF(N2035="zákl. přenesená",J2035,0)</f>
        <v>0</v>
      </c>
      <c r="BH2035" s="133">
        <f>IF(N2035="sníž. přenesená",J2035,0)</f>
        <v>0</v>
      </c>
      <c r="BI2035" s="133">
        <f>IF(N2035="nulová",J2035,0)</f>
        <v>0</v>
      </c>
      <c r="BJ2035" s="15" t="s">
        <v>72</v>
      </c>
      <c r="BK2035" s="133">
        <f>ROUND(I2035*H2035,2)</f>
        <v>4030</v>
      </c>
      <c r="BL2035" s="15" t="s">
        <v>219</v>
      </c>
      <c r="BM2035" s="132" t="s">
        <v>3975</v>
      </c>
    </row>
    <row r="2036" spans="2:65" s="1" customFormat="1">
      <c r="B2036" s="27"/>
      <c r="D2036" s="134" t="s">
        <v>133</v>
      </c>
      <c r="F2036" s="135" t="s">
        <v>3974</v>
      </c>
      <c r="L2036" s="27"/>
      <c r="M2036" s="136"/>
      <c r="T2036" s="47"/>
      <c r="AT2036" s="15" t="s">
        <v>133</v>
      </c>
      <c r="AU2036" s="15" t="s">
        <v>142</v>
      </c>
    </row>
    <row r="2037" spans="2:65" s="1" customFormat="1" ht="21.75" customHeight="1">
      <c r="B2037" s="121"/>
      <c r="C2037" s="139" t="s">
        <v>3976</v>
      </c>
      <c r="D2037" s="139" t="s">
        <v>343</v>
      </c>
      <c r="E2037" s="140" t="s">
        <v>3977</v>
      </c>
      <c r="F2037" s="141" t="s">
        <v>3978</v>
      </c>
      <c r="G2037" s="142" t="s">
        <v>129</v>
      </c>
      <c r="H2037" s="143">
        <v>1</v>
      </c>
      <c r="I2037" s="144">
        <v>4030</v>
      </c>
      <c r="J2037" s="144">
        <f>ROUND(I2037*H2037,2)</f>
        <v>4030</v>
      </c>
      <c r="K2037" s="141" t="s">
        <v>3</v>
      </c>
      <c r="L2037" s="145"/>
      <c r="M2037" s="146" t="s">
        <v>3</v>
      </c>
      <c r="N2037" s="147" t="s">
        <v>36</v>
      </c>
      <c r="O2037" s="130">
        <v>0</v>
      </c>
      <c r="P2037" s="130">
        <f>O2037*H2037</f>
        <v>0</v>
      </c>
      <c r="Q2037" s="130">
        <v>0</v>
      </c>
      <c r="R2037" s="130">
        <f>Q2037*H2037</f>
        <v>0</v>
      </c>
      <c r="S2037" s="130">
        <v>0</v>
      </c>
      <c r="T2037" s="131">
        <f>S2037*H2037</f>
        <v>0</v>
      </c>
      <c r="AR2037" s="132" t="s">
        <v>318</v>
      </c>
      <c r="AT2037" s="132" t="s">
        <v>343</v>
      </c>
      <c r="AU2037" s="132" t="s">
        <v>142</v>
      </c>
      <c r="AY2037" s="15" t="s">
        <v>124</v>
      </c>
      <c r="BE2037" s="133">
        <f>IF(N2037="základní",J2037,0)</f>
        <v>4030</v>
      </c>
      <c r="BF2037" s="133">
        <f>IF(N2037="snížená",J2037,0)</f>
        <v>0</v>
      </c>
      <c r="BG2037" s="133">
        <f>IF(N2037="zákl. přenesená",J2037,0)</f>
        <v>0</v>
      </c>
      <c r="BH2037" s="133">
        <f>IF(N2037="sníž. přenesená",J2037,0)</f>
        <v>0</v>
      </c>
      <c r="BI2037" s="133">
        <f>IF(N2037="nulová",J2037,0)</f>
        <v>0</v>
      </c>
      <c r="BJ2037" s="15" t="s">
        <v>72</v>
      </c>
      <c r="BK2037" s="133">
        <f>ROUND(I2037*H2037,2)</f>
        <v>4030</v>
      </c>
      <c r="BL2037" s="15" t="s">
        <v>219</v>
      </c>
      <c r="BM2037" s="132" t="s">
        <v>3979</v>
      </c>
    </row>
    <row r="2038" spans="2:65" s="1" customFormat="1">
      <c r="B2038" s="27"/>
      <c r="D2038" s="134" t="s">
        <v>133</v>
      </c>
      <c r="F2038" s="135" t="s">
        <v>3978</v>
      </c>
      <c r="L2038" s="27"/>
      <c r="M2038" s="136"/>
      <c r="T2038" s="47"/>
      <c r="AT2038" s="15" t="s">
        <v>133</v>
      </c>
      <c r="AU2038" s="15" t="s">
        <v>142</v>
      </c>
    </row>
    <row r="2039" spans="2:65" s="1" customFormat="1" ht="24.2" customHeight="1">
      <c r="B2039" s="121"/>
      <c r="C2039" s="139" t="s">
        <v>3980</v>
      </c>
      <c r="D2039" s="139" t="s">
        <v>343</v>
      </c>
      <c r="E2039" s="140" t="s">
        <v>3981</v>
      </c>
      <c r="F2039" s="141" t="s">
        <v>3982</v>
      </c>
      <c r="G2039" s="142" t="s">
        <v>346</v>
      </c>
      <c r="H2039" s="143">
        <v>10</v>
      </c>
      <c r="I2039" s="144">
        <v>5100</v>
      </c>
      <c r="J2039" s="144">
        <f>ROUND(I2039*H2039,2)</f>
        <v>51000</v>
      </c>
      <c r="K2039" s="141" t="s">
        <v>3</v>
      </c>
      <c r="L2039" s="145"/>
      <c r="M2039" s="146" t="s">
        <v>3</v>
      </c>
      <c r="N2039" s="147" t="s">
        <v>36</v>
      </c>
      <c r="O2039" s="130">
        <v>0</v>
      </c>
      <c r="P2039" s="130">
        <f>O2039*H2039</f>
        <v>0</v>
      </c>
      <c r="Q2039" s="130">
        <v>0</v>
      </c>
      <c r="R2039" s="130">
        <f>Q2039*H2039</f>
        <v>0</v>
      </c>
      <c r="S2039" s="130">
        <v>0</v>
      </c>
      <c r="T2039" s="131">
        <f>S2039*H2039</f>
        <v>0</v>
      </c>
      <c r="AR2039" s="132" t="s">
        <v>318</v>
      </c>
      <c r="AT2039" s="132" t="s">
        <v>343</v>
      </c>
      <c r="AU2039" s="132" t="s">
        <v>142</v>
      </c>
      <c r="AY2039" s="15" t="s">
        <v>124</v>
      </c>
      <c r="BE2039" s="133">
        <f>IF(N2039="základní",J2039,0)</f>
        <v>51000</v>
      </c>
      <c r="BF2039" s="133">
        <f>IF(N2039="snížená",J2039,0)</f>
        <v>0</v>
      </c>
      <c r="BG2039" s="133">
        <f>IF(N2039="zákl. přenesená",J2039,0)</f>
        <v>0</v>
      </c>
      <c r="BH2039" s="133">
        <f>IF(N2039="sníž. přenesená",J2039,0)</f>
        <v>0</v>
      </c>
      <c r="BI2039" s="133">
        <f>IF(N2039="nulová",J2039,0)</f>
        <v>0</v>
      </c>
      <c r="BJ2039" s="15" t="s">
        <v>72</v>
      </c>
      <c r="BK2039" s="133">
        <f>ROUND(I2039*H2039,2)</f>
        <v>51000</v>
      </c>
      <c r="BL2039" s="15" t="s">
        <v>219</v>
      </c>
      <c r="BM2039" s="132" t="s">
        <v>3983</v>
      </c>
    </row>
    <row r="2040" spans="2:65" s="1" customFormat="1" ht="19.5">
      <c r="B2040" s="27"/>
      <c r="D2040" s="134" t="s">
        <v>133</v>
      </c>
      <c r="F2040" s="135" t="s">
        <v>3984</v>
      </c>
      <c r="L2040" s="27"/>
      <c r="M2040" s="136"/>
      <c r="T2040" s="47"/>
      <c r="AT2040" s="15" t="s">
        <v>133</v>
      </c>
      <c r="AU2040" s="15" t="s">
        <v>142</v>
      </c>
    </row>
    <row r="2041" spans="2:65" s="1" customFormat="1" ht="21.75" customHeight="1">
      <c r="B2041" s="121"/>
      <c r="C2041" s="139" t="s">
        <v>3985</v>
      </c>
      <c r="D2041" s="139" t="s">
        <v>343</v>
      </c>
      <c r="E2041" s="140" t="s">
        <v>3986</v>
      </c>
      <c r="F2041" s="141" t="s">
        <v>3987</v>
      </c>
      <c r="G2041" s="142" t="s">
        <v>557</v>
      </c>
      <c r="H2041" s="143">
        <v>200</v>
      </c>
      <c r="I2041" s="144">
        <v>260</v>
      </c>
      <c r="J2041" s="144">
        <f>ROUND(I2041*H2041,2)</f>
        <v>52000</v>
      </c>
      <c r="K2041" s="141" t="s">
        <v>3</v>
      </c>
      <c r="L2041" s="145"/>
      <c r="M2041" s="146" t="s">
        <v>3</v>
      </c>
      <c r="N2041" s="147" t="s">
        <v>36</v>
      </c>
      <c r="O2041" s="130">
        <v>0</v>
      </c>
      <c r="P2041" s="130">
        <f>O2041*H2041</f>
        <v>0</v>
      </c>
      <c r="Q2041" s="130">
        <v>0</v>
      </c>
      <c r="R2041" s="130">
        <f>Q2041*H2041</f>
        <v>0</v>
      </c>
      <c r="S2041" s="130">
        <v>0</v>
      </c>
      <c r="T2041" s="131">
        <f>S2041*H2041</f>
        <v>0</v>
      </c>
      <c r="AR2041" s="132" t="s">
        <v>318</v>
      </c>
      <c r="AT2041" s="132" t="s">
        <v>343</v>
      </c>
      <c r="AU2041" s="132" t="s">
        <v>142</v>
      </c>
      <c r="AY2041" s="15" t="s">
        <v>124</v>
      </c>
      <c r="BE2041" s="133">
        <f>IF(N2041="základní",J2041,0)</f>
        <v>52000</v>
      </c>
      <c r="BF2041" s="133">
        <f>IF(N2041="snížená",J2041,0)</f>
        <v>0</v>
      </c>
      <c r="BG2041" s="133">
        <f>IF(N2041="zákl. přenesená",J2041,0)</f>
        <v>0</v>
      </c>
      <c r="BH2041" s="133">
        <f>IF(N2041="sníž. přenesená",J2041,0)</f>
        <v>0</v>
      </c>
      <c r="BI2041" s="133">
        <f>IF(N2041="nulová",J2041,0)</f>
        <v>0</v>
      </c>
      <c r="BJ2041" s="15" t="s">
        <v>72</v>
      </c>
      <c r="BK2041" s="133">
        <f>ROUND(I2041*H2041,2)</f>
        <v>52000</v>
      </c>
      <c r="BL2041" s="15" t="s">
        <v>219</v>
      </c>
      <c r="BM2041" s="132" t="s">
        <v>3988</v>
      </c>
    </row>
    <row r="2042" spans="2:65" s="1" customFormat="1">
      <c r="B2042" s="27"/>
      <c r="D2042" s="134" t="s">
        <v>133</v>
      </c>
      <c r="F2042" s="135" t="s">
        <v>3989</v>
      </c>
      <c r="L2042" s="27"/>
      <c r="M2042" s="136"/>
      <c r="T2042" s="47"/>
      <c r="AT2042" s="15" t="s">
        <v>133</v>
      </c>
      <c r="AU2042" s="15" t="s">
        <v>142</v>
      </c>
    </row>
    <row r="2043" spans="2:65" s="1" customFormat="1" ht="24.2" customHeight="1">
      <c r="B2043" s="121"/>
      <c r="C2043" s="139" t="s">
        <v>3990</v>
      </c>
      <c r="D2043" s="139" t="s">
        <v>343</v>
      </c>
      <c r="E2043" s="140" t="s">
        <v>3991</v>
      </c>
      <c r="F2043" s="141" t="s">
        <v>3992</v>
      </c>
      <c r="G2043" s="142" t="s">
        <v>557</v>
      </c>
      <c r="H2043" s="143">
        <v>200</v>
      </c>
      <c r="I2043" s="144">
        <v>250</v>
      </c>
      <c r="J2043" s="144">
        <f>ROUND(I2043*H2043,2)</f>
        <v>50000</v>
      </c>
      <c r="K2043" s="141" t="s">
        <v>3</v>
      </c>
      <c r="L2043" s="145"/>
      <c r="M2043" s="146" t="s">
        <v>3</v>
      </c>
      <c r="N2043" s="147" t="s">
        <v>36</v>
      </c>
      <c r="O2043" s="130">
        <v>0</v>
      </c>
      <c r="P2043" s="130">
        <f>O2043*H2043</f>
        <v>0</v>
      </c>
      <c r="Q2043" s="130">
        <v>0</v>
      </c>
      <c r="R2043" s="130">
        <f>Q2043*H2043</f>
        <v>0</v>
      </c>
      <c r="S2043" s="130">
        <v>0</v>
      </c>
      <c r="T2043" s="131">
        <f>S2043*H2043</f>
        <v>0</v>
      </c>
      <c r="AR2043" s="132" t="s">
        <v>318</v>
      </c>
      <c r="AT2043" s="132" t="s">
        <v>343</v>
      </c>
      <c r="AU2043" s="132" t="s">
        <v>142</v>
      </c>
      <c r="AY2043" s="15" t="s">
        <v>124</v>
      </c>
      <c r="BE2043" s="133">
        <f>IF(N2043="základní",J2043,0)</f>
        <v>50000</v>
      </c>
      <c r="BF2043" s="133">
        <f>IF(N2043="snížená",J2043,0)</f>
        <v>0</v>
      </c>
      <c r="BG2043" s="133">
        <f>IF(N2043="zákl. přenesená",J2043,0)</f>
        <v>0</v>
      </c>
      <c r="BH2043" s="133">
        <f>IF(N2043="sníž. přenesená",J2043,0)</f>
        <v>0</v>
      </c>
      <c r="BI2043" s="133">
        <f>IF(N2043="nulová",J2043,0)</f>
        <v>0</v>
      </c>
      <c r="BJ2043" s="15" t="s">
        <v>72</v>
      </c>
      <c r="BK2043" s="133">
        <f>ROUND(I2043*H2043,2)</f>
        <v>50000</v>
      </c>
      <c r="BL2043" s="15" t="s">
        <v>219</v>
      </c>
      <c r="BM2043" s="132" t="s">
        <v>3993</v>
      </c>
    </row>
    <row r="2044" spans="2:65" s="1" customFormat="1">
      <c r="B2044" s="27"/>
      <c r="D2044" s="134" t="s">
        <v>133</v>
      </c>
      <c r="F2044" s="135" t="s">
        <v>3992</v>
      </c>
      <c r="L2044" s="27"/>
      <c r="M2044" s="155"/>
      <c r="N2044" s="156"/>
      <c r="O2044" s="156"/>
      <c r="P2044" s="156"/>
      <c r="Q2044" s="156"/>
      <c r="R2044" s="156"/>
      <c r="S2044" s="156"/>
      <c r="T2044" s="157"/>
      <c r="AT2044" s="15" t="s">
        <v>133</v>
      </c>
      <c r="AU2044" s="15" t="s">
        <v>142</v>
      </c>
    </row>
    <row r="2045" spans="2:65" s="1" customFormat="1" ht="6.95" customHeight="1">
      <c r="B2045" s="36"/>
      <c r="C2045" s="37"/>
      <c r="D2045" s="37"/>
      <c r="E2045" s="37"/>
      <c r="F2045" s="37"/>
      <c r="G2045" s="37"/>
      <c r="H2045" s="37"/>
      <c r="I2045" s="37"/>
      <c r="J2045" s="37"/>
      <c r="K2045" s="37"/>
      <c r="L2045" s="27"/>
    </row>
  </sheetData>
  <autoFilter ref="C102:K2044" xr:uid="{00000000-0009-0000-0000-000001000000}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100-000000000000}"/>
    <hyperlink ref="F111" r:id="rId2" xr:uid="{00000000-0004-0000-0100-000001000000}"/>
    <hyperlink ref="F114" r:id="rId3" xr:uid="{00000000-0004-0000-0100-000002000000}"/>
    <hyperlink ref="F117" r:id="rId4" xr:uid="{00000000-0004-0000-0100-000003000000}"/>
    <hyperlink ref="F120" r:id="rId5" xr:uid="{00000000-0004-0000-0100-000004000000}"/>
    <hyperlink ref="F123" r:id="rId6" xr:uid="{00000000-0004-0000-0100-000005000000}"/>
    <hyperlink ref="F126" r:id="rId7" xr:uid="{00000000-0004-0000-0100-000006000000}"/>
    <hyperlink ref="F129" r:id="rId8" xr:uid="{00000000-0004-0000-0100-000007000000}"/>
    <hyperlink ref="F132" r:id="rId9" xr:uid="{00000000-0004-0000-0100-000008000000}"/>
    <hyperlink ref="F135" r:id="rId10" xr:uid="{00000000-0004-0000-0100-000009000000}"/>
    <hyperlink ref="F138" r:id="rId11" xr:uid="{00000000-0004-0000-0100-00000A000000}"/>
    <hyperlink ref="F141" r:id="rId12" xr:uid="{00000000-0004-0000-0100-00000B000000}"/>
    <hyperlink ref="F144" r:id="rId13" xr:uid="{00000000-0004-0000-0100-00000C000000}"/>
    <hyperlink ref="F147" r:id="rId14" xr:uid="{00000000-0004-0000-0100-00000D000000}"/>
    <hyperlink ref="F150" r:id="rId15" xr:uid="{00000000-0004-0000-0100-00000E000000}"/>
    <hyperlink ref="F153" r:id="rId16" xr:uid="{00000000-0004-0000-0100-00000F000000}"/>
    <hyperlink ref="F156" r:id="rId17" xr:uid="{00000000-0004-0000-0100-000010000000}"/>
    <hyperlink ref="F159" r:id="rId18" xr:uid="{00000000-0004-0000-0100-000011000000}"/>
    <hyperlink ref="F162" r:id="rId19" xr:uid="{00000000-0004-0000-0100-000012000000}"/>
    <hyperlink ref="F165" r:id="rId20" xr:uid="{00000000-0004-0000-0100-000013000000}"/>
    <hyperlink ref="F168" r:id="rId21" xr:uid="{00000000-0004-0000-0100-000014000000}"/>
    <hyperlink ref="F171" r:id="rId22" xr:uid="{00000000-0004-0000-0100-000015000000}"/>
    <hyperlink ref="F174" r:id="rId23" xr:uid="{00000000-0004-0000-0100-000016000000}"/>
    <hyperlink ref="F177" r:id="rId24" xr:uid="{00000000-0004-0000-0100-000017000000}"/>
    <hyperlink ref="F180" r:id="rId25" xr:uid="{00000000-0004-0000-0100-000018000000}"/>
    <hyperlink ref="F183" r:id="rId26" xr:uid="{00000000-0004-0000-0100-000019000000}"/>
    <hyperlink ref="F186" r:id="rId27" xr:uid="{00000000-0004-0000-0100-00001A000000}"/>
    <hyperlink ref="F189" r:id="rId28" xr:uid="{00000000-0004-0000-0100-00001B000000}"/>
    <hyperlink ref="F192" r:id="rId29" xr:uid="{00000000-0004-0000-0100-00001C000000}"/>
    <hyperlink ref="F195" r:id="rId30" xr:uid="{00000000-0004-0000-0100-00001D000000}"/>
    <hyperlink ref="F198" r:id="rId31" xr:uid="{00000000-0004-0000-0100-00001E000000}"/>
    <hyperlink ref="F201" r:id="rId32" xr:uid="{00000000-0004-0000-0100-00001F000000}"/>
    <hyperlink ref="F204" r:id="rId33" xr:uid="{00000000-0004-0000-0100-000020000000}"/>
    <hyperlink ref="F207" r:id="rId34" xr:uid="{00000000-0004-0000-0100-000021000000}"/>
    <hyperlink ref="F210" r:id="rId35" xr:uid="{00000000-0004-0000-0100-000022000000}"/>
    <hyperlink ref="F219" r:id="rId36" xr:uid="{00000000-0004-0000-0100-000023000000}"/>
    <hyperlink ref="F222" r:id="rId37" xr:uid="{00000000-0004-0000-0100-000024000000}"/>
    <hyperlink ref="F225" r:id="rId38" xr:uid="{00000000-0004-0000-0100-000025000000}"/>
    <hyperlink ref="F228" r:id="rId39" xr:uid="{00000000-0004-0000-0100-000026000000}"/>
    <hyperlink ref="F231" r:id="rId40" xr:uid="{00000000-0004-0000-0100-000027000000}"/>
    <hyperlink ref="F234" r:id="rId41" xr:uid="{00000000-0004-0000-0100-000028000000}"/>
    <hyperlink ref="F237" r:id="rId42" xr:uid="{00000000-0004-0000-0100-000029000000}"/>
    <hyperlink ref="F240" r:id="rId43" xr:uid="{00000000-0004-0000-0100-00002A000000}"/>
    <hyperlink ref="F243" r:id="rId44" xr:uid="{00000000-0004-0000-0100-00002B000000}"/>
    <hyperlink ref="F246" r:id="rId45" xr:uid="{00000000-0004-0000-0100-00002C000000}"/>
    <hyperlink ref="F249" r:id="rId46" xr:uid="{00000000-0004-0000-0100-00002D000000}"/>
    <hyperlink ref="F252" r:id="rId47" xr:uid="{00000000-0004-0000-0100-00002E000000}"/>
    <hyperlink ref="F255" r:id="rId48" xr:uid="{00000000-0004-0000-0100-00002F000000}"/>
    <hyperlink ref="F258" r:id="rId49" xr:uid="{00000000-0004-0000-0100-000030000000}"/>
    <hyperlink ref="F261" r:id="rId50" xr:uid="{00000000-0004-0000-0100-000031000000}"/>
    <hyperlink ref="F264" r:id="rId51" xr:uid="{00000000-0004-0000-0100-000032000000}"/>
    <hyperlink ref="F267" r:id="rId52" xr:uid="{00000000-0004-0000-0100-000033000000}"/>
    <hyperlink ref="F270" r:id="rId53" xr:uid="{00000000-0004-0000-0100-000034000000}"/>
    <hyperlink ref="F273" r:id="rId54" xr:uid="{00000000-0004-0000-0100-000035000000}"/>
    <hyperlink ref="F276" r:id="rId55" xr:uid="{00000000-0004-0000-0100-000036000000}"/>
    <hyperlink ref="F279" r:id="rId56" xr:uid="{00000000-0004-0000-0100-000037000000}"/>
    <hyperlink ref="F282" r:id="rId57" xr:uid="{00000000-0004-0000-0100-000038000000}"/>
    <hyperlink ref="F285" r:id="rId58" xr:uid="{00000000-0004-0000-0100-000039000000}"/>
    <hyperlink ref="F288" r:id="rId59" xr:uid="{00000000-0004-0000-0100-00003A000000}"/>
    <hyperlink ref="F291" r:id="rId60" xr:uid="{00000000-0004-0000-0100-00003B000000}"/>
    <hyperlink ref="F294" r:id="rId61" xr:uid="{00000000-0004-0000-0100-00003C000000}"/>
    <hyperlink ref="F297" r:id="rId62" xr:uid="{00000000-0004-0000-0100-00003D000000}"/>
    <hyperlink ref="F300" r:id="rId63" xr:uid="{00000000-0004-0000-0100-00003E000000}"/>
    <hyperlink ref="F303" r:id="rId64" xr:uid="{00000000-0004-0000-0100-00003F000000}"/>
    <hyperlink ref="F306" r:id="rId65" xr:uid="{00000000-0004-0000-0100-000040000000}"/>
    <hyperlink ref="F313" r:id="rId66" xr:uid="{00000000-0004-0000-0100-000041000000}"/>
    <hyperlink ref="F322" r:id="rId67" xr:uid="{00000000-0004-0000-0100-000042000000}"/>
    <hyperlink ref="F325" r:id="rId68" xr:uid="{00000000-0004-0000-0100-000043000000}"/>
    <hyperlink ref="F328" r:id="rId69" xr:uid="{00000000-0004-0000-0100-000044000000}"/>
    <hyperlink ref="F331" r:id="rId70" xr:uid="{00000000-0004-0000-0100-000045000000}"/>
    <hyperlink ref="F334" r:id="rId71" xr:uid="{00000000-0004-0000-0100-000046000000}"/>
    <hyperlink ref="F337" r:id="rId72" xr:uid="{00000000-0004-0000-0100-000047000000}"/>
    <hyperlink ref="F340" r:id="rId73" xr:uid="{00000000-0004-0000-0100-000048000000}"/>
    <hyperlink ref="F343" r:id="rId74" xr:uid="{00000000-0004-0000-0100-000049000000}"/>
    <hyperlink ref="F346" r:id="rId75" xr:uid="{00000000-0004-0000-0100-00004A000000}"/>
    <hyperlink ref="F349" r:id="rId76" xr:uid="{00000000-0004-0000-0100-00004B000000}"/>
    <hyperlink ref="F352" r:id="rId77" xr:uid="{00000000-0004-0000-0100-00004C000000}"/>
    <hyperlink ref="F355" r:id="rId78" xr:uid="{00000000-0004-0000-0100-00004D000000}"/>
    <hyperlink ref="F358" r:id="rId79" xr:uid="{00000000-0004-0000-0100-00004E000000}"/>
    <hyperlink ref="F361" r:id="rId80" xr:uid="{00000000-0004-0000-0100-00004F000000}"/>
    <hyperlink ref="F364" r:id="rId81" xr:uid="{00000000-0004-0000-0100-000050000000}"/>
    <hyperlink ref="F367" r:id="rId82" xr:uid="{00000000-0004-0000-0100-000051000000}"/>
    <hyperlink ref="F370" r:id="rId83" xr:uid="{00000000-0004-0000-0100-000052000000}"/>
    <hyperlink ref="F373" r:id="rId84" xr:uid="{00000000-0004-0000-0100-000053000000}"/>
    <hyperlink ref="F376" r:id="rId85" xr:uid="{00000000-0004-0000-0100-000054000000}"/>
    <hyperlink ref="F379" r:id="rId86" xr:uid="{00000000-0004-0000-0100-000055000000}"/>
    <hyperlink ref="F382" r:id="rId87" xr:uid="{00000000-0004-0000-0100-000056000000}"/>
    <hyperlink ref="F385" r:id="rId88" xr:uid="{00000000-0004-0000-0100-000057000000}"/>
    <hyperlink ref="F390" r:id="rId89" xr:uid="{00000000-0004-0000-0100-000058000000}"/>
    <hyperlink ref="F393" r:id="rId90" xr:uid="{00000000-0004-0000-0100-000059000000}"/>
    <hyperlink ref="F396" r:id="rId91" xr:uid="{00000000-0004-0000-0100-00005A000000}"/>
    <hyperlink ref="F399" r:id="rId92" xr:uid="{00000000-0004-0000-0100-00005B000000}"/>
    <hyperlink ref="F402" r:id="rId93" xr:uid="{00000000-0004-0000-0100-00005C000000}"/>
    <hyperlink ref="F405" r:id="rId94" xr:uid="{00000000-0004-0000-0100-00005D000000}"/>
    <hyperlink ref="F408" r:id="rId95" xr:uid="{00000000-0004-0000-0100-00005E000000}"/>
    <hyperlink ref="F412" r:id="rId96" xr:uid="{00000000-0004-0000-0100-00005F000000}"/>
    <hyperlink ref="F415" r:id="rId97" xr:uid="{00000000-0004-0000-0100-000060000000}"/>
    <hyperlink ref="F418" r:id="rId98" xr:uid="{00000000-0004-0000-0100-000061000000}"/>
    <hyperlink ref="F421" r:id="rId99" xr:uid="{00000000-0004-0000-0100-000062000000}"/>
    <hyperlink ref="F424" r:id="rId100" xr:uid="{00000000-0004-0000-0100-000063000000}"/>
    <hyperlink ref="F429" r:id="rId101" xr:uid="{00000000-0004-0000-0100-000064000000}"/>
    <hyperlink ref="F432" r:id="rId102" xr:uid="{00000000-0004-0000-0100-000065000000}"/>
    <hyperlink ref="F435" r:id="rId103" xr:uid="{00000000-0004-0000-0100-000066000000}"/>
    <hyperlink ref="F438" r:id="rId104" xr:uid="{00000000-0004-0000-0100-000067000000}"/>
    <hyperlink ref="F441" r:id="rId105" xr:uid="{00000000-0004-0000-0100-000068000000}"/>
    <hyperlink ref="F444" r:id="rId106" xr:uid="{00000000-0004-0000-0100-000069000000}"/>
    <hyperlink ref="F447" r:id="rId107" xr:uid="{00000000-0004-0000-0100-00006A000000}"/>
    <hyperlink ref="F450" r:id="rId108" xr:uid="{00000000-0004-0000-0100-00006B000000}"/>
    <hyperlink ref="F453" r:id="rId109" xr:uid="{00000000-0004-0000-0100-00006C000000}"/>
    <hyperlink ref="F456" r:id="rId110" xr:uid="{00000000-0004-0000-0100-00006D000000}"/>
    <hyperlink ref="F459" r:id="rId111" xr:uid="{00000000-0004-0000-0100-00006E000000}"/>
    <hyperlink ref="F462" r:id="rId112" xr:uid="{00000000-0004-0000-0100-00006F000000}"/>
    <hyperlink ref="F465" r:id="rId113" xr:uid="{00000000-0004-0000-0100-000070000000}"/>
    <hyperlink ref="F468" r:id="rId114" xr:uid="{00000000-0004-0000-0100-000071000000}"/>
    <hyperlink ref="F471" r:id="rId115" xr:uid="{00000000-0004-0000-0100-000072000000}"/>
    <hyperlink ref="F474" r:id="rId116" xr:uid="{00000000-0004-0000-0100-000073000000}"/>
    <hyperlink ref="F477" r:id="rId117" xr:uid="{00000000-0004-0000-0100-000074000000}"/>
    <hyperlink ref="F480" r:id="rId118" xr:uid="{00000000-0004-0000-0100-000075000000}"/>
    <hyperlink ref="F483" r:id="rId119" xr:uid="{00000000-0004-0000-0100-000076000000}"/>
    <hyperlink ref="F486" r:id="rId120" xr:uid="{00000000-0004-0000-0100-000077000000}"/>
    <hyperlink ref="F489" r:id="rId121" xr:uid="{00000000-0004-0000-0100-000078000000}"/>
    <hyperlink ref="F492" r:id="rId122" xr:uid="{00000000-0004-0000-0100-000079000000}"/>
    <hyperlink ref="F497" r:id="rId123" xr:uid="{00000000-0004-0000-0100-00007A000000}"/>
    <hyperlink ref="F500" r:id="rId124" xr:uid="{00000000-0004-0000-0100-00007B000000}"/>
    <hyperlink ref="F503" r:id="rId125" xr:uid="{00000000-0004-0000-0100-00007C000000}"/>
    <hyperlink ref="F509" r:id="rId126" xr:uid="{00000000-0004-0000-0100-00007D000000}"/>
    <hyperlink ref="F512" r:id="rId127" xr:uid="{00000000-0004-0000-0100-00007E000000}"/>
    <hyperlink ref="F515" r:id="rId128" xr:uid="{00000000-0004-0000-0100-00007F000000}"/>
    <hyperlink ref="F520" r:id="rId129" xr:uid="{00000000-0004-0000-0100-000080000000}"/>
    <hyperlink ref="F523" r:id="rId130" xr:uid="{00000000-0004-0000-0100-000081000000}"/>
    <hyperlink ref="F526" r:id="rId131" xr:uid="{00000000-0004-0000-0100-000082000000}"/>
    <hyperlink ref="F529" r:id="rId132" xr:uid="{00000000-0004-0000-0100-000083000000}"/>
    <hyperlink ref="F532" r:id="rId133" xr:uid="{00000000-0004-0000-0100-000084000000}"/>
    <hyperlink ref="F535" r:id="rId134" xr:uid="{00000000-0004-0000-0100-000085000000}"/>
    <hyperlink ref="F538" r:id="rId135" xr:uid="{00000000-0004-0000-0100-000086000000}"/>
    <hyperlink ref="F543" r:id="rId136" xr:uid="{00000000-0004-0000-0100-000087000000}"/>
    <hyperlink ref="F546" r:id="rId137" xr:uid="{00000000-0004-0000-0100-000088000000}"/>
    <hyperlink ref="F549" r:id="rId138" xr:uid="{00000000-0004-0000-0100-000089000000}"/>
    <hyperlink ref="F552" r:id="rId139" xr:uid="{00000000-0004-0000-0100-00008A000000}"/>
    <hyperlink ref="F555" r:id="rId140" xr:uid="{00000000-0004-0000-0100-00008B000000}"/>
    <hyperlink ref="F559" r:id="rId141" xr:uid="{00000000-0004-0000-0100-00008C000000}"/>
    <hyperlink ref="F562" r:id="rId142" xr:uid="{00000000-0004-0000-0100-00008D000000}"/>
    <hyperlink ref="F565" r:id="rId143" xr:uid="{00000000-0004-0000-0100-00008E000000}"/>
    <hyperlink ref="F570" r:id="rId144" xr:uid="{00000000-0004-0000-0100-00008F000000}"/>
    <hyperlink ref="F573" r:id="rId145" xr:uid="{00000000-0004-0000-0100-000090000000}"/>
    <hyperlink ref="F578" r:id="rId146" xr:uid="{00000000-0004-0000-0100-000091000000}"/>
    <hyperlink ref="F581" r:id="rId147" xr:uid="{00000000-0004-0000-0100-000092000000}"/>
    <hyperlink ref="F584" r:id="rId148" xr:uid="{00000000-0004-0000-0100-000093000000}"/>
    <hyperlink ref="F587" r:id="rId149" xr:uid="{00000000-0004-0000-0100-000094000000}"/>
    <hyperlink ref="F596" r:id="rId150" xr:uid="{00000000-0004-0000-0100-000095000000}"/>
    <hyperlink ref="F599" r:id="rId151" xr:uid="{00000000-0004-0000-0100-000096000000}"/>
    <hyperlink ref="F602" r:id="rId152" xr:uid="{00000000-0004-0000-0100-000097000000}"/>
    <hyperlink ref="F605" r:id="rId153" xr:uid="{00000000-0004-0000-0100-000098000000}"/>
    <hyperlink ref="F608" r:id="rId154" xr:uid="{00000000-0004-0000-0100-000099000000}"/>
    <hyperlink ref="F611" r:id="rId155" xr:uid="{00000000-0004-0000-0100-00009A000000}"/>
    <hyperlink ref="F624" r:id="rId156" xr:uid="{00000000-0004-0000-0100-00009B000000}"/>
    <hyperlink ref="F627" r:id="rId157" xr:uid="{00000000-0004-0000-0100-00009C000000}"/>
    <hyperlink ref="F630" r:id="rId158" xr:uid="{00000000-0004-0000-0100-00009D000000}"/>
    <hyperlink ref="F633" r:id="rId159" xr:uid="{00000000-0004-0000-0100-00009E000000}"/>
    <hyperlink ref="F636" r:id="rId160" xr:uid="{00000000-0004-0000-0100-00009F000000}"/>
    <hyperlink ref="F639" r:id="rId161" xr:uid="{00000000-0004-0000-0100-0000A0000000}"/>
    <hyperlink ref="F642" r:id="rId162" xr:uid="{00000000-0004-0000-0100-0000A1000000}"/>
    <hyperlink ref="F645" r:id="rId163" xr:uid="{00000000-0004-0000-0100-0000A2000000}"/>
    <hyperlink ref="F648" r:id="rId164" xr:uid="{00000000-0004-0000-0100-0000A3000000}"/>
    <hyperlink ref="F651" r:id="rId165" xr:uid="{00000000-0004-0000-0100-0000A4000000}"/>
    <hyperlink ref="F654" r:id="rId166" xr:uid="{00000000-0004-0000-0100-0000A5000000}"/>
    <hyperlink ref="F657" r:id="rId167" xr:uid="{00000000-0004-0000-0100-0000A6000000}"/>
    <hyperlink ref="F660" r:id="rId168" xr:uid="{00000000-0004-0000-0100-0000A7000000}"/>
    <hyperlink ref="F663" r:id="rId169" xr:uid="{00000000-0004-0000-0100-0000A8000000}"/>
    <hyperlink ref="F667" r:id="rId170" xr:uid="{00000000-0004-0000-0100-0000A9000000}"/>
    <hyperlink ref="F670" r:id="rId171" xr:uid="{00000000-0004-0000-0100-0000AA000000}"/>
    <hyperlink ref="F673" r:id="rId172" xr:uid="{00000000-0004-0000-0100-0000AB000000}"/>
    <hyperlink ref="F676" r:id="rId173" xr:uid="{00000000-0004-0000-0100-0000AC000000}"/>
    <hyperlink ref="F679" r:id="rId174" xr:uid="{00000000-0004-0000-0100-0000AD000000}"/>
    <hyperlink ref="F682" r:id="rId175" xr:uid="{00000000-0004-0000-0100-0000AE000000}"/>
    <hyperlink ref="F685" r:id="rId176" xr:uid="{00000000-0004-0000-0100-0000AF000000}"/>
    <hyperlink ref="F688" r:id="rId177" xr:uid="{00000000-0004-0000-0100-0000B0000000}"/>
    <hyperlink ref="F691" r:id="rId178" xr:uid="{00000000-0004-0000-0100-0000B1000000}"/>
    <hyperlink ref="F696" r:id="rId179" xr:uid="{00000000-0004-0000-0100-0000B2000000}"/>
    <hyperlink ref="F711" r:id="rId180" xr:uid="{00000000-0004-0000-0100-0000B3000000}"/>
    <hyperlink ref="F714" r:id="rId181" xr:uid="{00000000-0004-0000-0100-0000B4000000}"/>
    <hyperlink ref="F717" r:id="rId182" xr:uid="{00000000-0004-0000-0100-0000B5000000}"/>
    <hyperlink ref="F720" r:id="rId183" xr:uid="{00000000-0004-0000-0100-0000B6000000}"/>
    <hyperlink ref="F723" r:id="rId184" xr:uid="{00000000-0004-0000-0100-0000B7000000}"/>
    <hyperlink ref="F726" r:id="rId185" xr:uid="{00000000-0004-0000-0100-0000B8000000}"/>
    <hyperlink ref="F729" r:id="rId186" xr:uid="{00000000-0004-0000-0100-0000B9000000}"/>
    <hyperlink ref="F732" r:id="rId187" xr:uid="{00000000-0004-0000-0100-0000BA000000}"/>
    <hyperlink ref="F740" r:id="rId188" xr:uid="{00000000-0004-0000-0100-0000BB000000}"/>
    <hyperlink ref="F743" r:id="rId189" xr:uid="{00000000-0004-0000-0100-0000BC000000}"/>
    <hyperlink ref="F748" r:id="rId190" xr:uid="{00000000-0004-0000-0100-0000BD000000}"/>
    <hyperlink ref="F751" r:id="rId191" xr:uid="{00000000-0004-0000-0100-0000BE000000}"/>
    <hyperlink ref="F754" r:id="rId192" xr:uid="{00000000-0004-0000-0100-0000BF000000}"/>
    <hyperlink ref="F757" r:id="rId193" xr:uid="{00000000-0004-0000-0100-0000C0000000}"/>
    <hyperlink ref="F760" r:id="rId194" xr:uid="{00000000-0004-0000-0100-0000C1000000}"/>
    <hyperlink ref="F763" r:id="rId195" xr:uid="{00000000-0004-0000-0100-0000C2000000}"/>
    <hyperlink ref="F766" r:id="rId196" xr:uid="{00000000-0004-0000-0100-0000C3000000}"/>
    <hyperlink ref="F769" r:id="rId197" xr:uid="{00000000-0004-0000-0100-0000C4000000}"/>
    <hyperlink ref="F772" r:id="rId198" xr:uid="{00000000-0004-0000-0100-0000C5000000}"/>
    <hyperlink ref="F775" r:id="rId199" xr:uid="{00000000-0004-0000-0100-0000C6000000}"/>
    <hyperlink ref="F778" r:id="rId200" xr:uid="{00000000-0004-0000-0100-0000C7000000}"/>
    <hyperlink ref="F781" r:id="rId201" xr:uid="{00000000-0004-0000-0100-0000C8000000}"/>
    <hyperlink ref="F784" r:id="rId202" xr:uid="{00000000-0004-0000-0100-0000C9000000}"/>
    <hyperlink ref="F787" r:id="rId203" xr:uid="{00000000-0004-0000-0100-0000CA000000}"/>
    <hyperlink ref="F790" r:id="rId204" xr:uid="{00000000-0004-0000-0100-0000CB000000}"/>
    <hyperlink ref="F793" r:id="rId205" xr:uid="{00000000-0004-0000-0100-0000CC000000}"/>
    <hyperlink ref="F796" r:id="rId206" xr:uid="{00000000-0004-0000-0100-0000CD000000}"/>
    <hyperlink ref="F799" r:id="rId207" xr:uid="{00000000-0004-0000-0100-0000CE000000}"/>
    <hyperlink ref="F802" r:id="rId208" xr:uid="{00000000-0004-0000-0100-0000CF000000}"/>
    <hyperlink ref="F805" r:id="rId209" xr:uid="{00000000-0004-0000-0100-0000D0000000}"/>
    <hyperlink ref="F809" r:id="rId210" xr:uid="{00000000-0004-0000-0100-0000D1000000}"/>
    <hyperlink ref="F812" r:id="rId211" xr:uid="{00000000-0004-0000-0100-0000D2000000}"/>
    <hyperlink ref="F843" r:id="rId212" xr:uid="{00000000-0004-0000-0100-0000D3000000}"/>
    <hyperlink ref="F846" r:id="rId213" xr:uid="{00000000-0004-0000-0100-0000D4000000}"/>
    <hyperlink ref="F849" r:id="rId214" xr:uid="{00000000-0004-0000-0100-0000D5000000}"/>
    <hyperlink ref="F852" r:id="rId215" xr:uid="{00000000-0004-0000-0100-0000D6000000}"/>
    <hyperlink ref="F855" r:id="rId216" xr:uid="{00000000-0004-0000-0100-0000D7000000}"/>
    <hyperlink ref="F858" r:id="rId217" xr:uid="{00000000-0004-0000-0100-0000D8000000}"/>
    <hyperlink ref="F861" r:id="rId218" xr:uid="{00000000-0004-0000-0100-0000D9000000}"/>
    <hyperlink ref="F864" r:id="rId219" xr:uid="{00000000-0004-0000-0100-0000DA000000}"/>
    <hyperlink ref="F867" r:id="rId220" xr:uid="{00000000-0004-0000-0100-0000DB000000}"/>
    <hyperlink ref="F870" r:id="rId221" xr:uid="{00000000-0004-0000-0100-0000DC000000}"/>
    <hyperlink ref="F875" r:id="rId222" xr:uid="{00000000-0004-0000-0100-0000DD000000}"/>
    <hyperlink ref="F882" r:id="rId223" xr:uid="{00000000-0004-0000-0100-0000DE000000}"/>
    <hyperlink ref="F885" r:id="rId224" xr:uid="{00000000-0004-0000-0100-0000DF000000}"/>
    <hyperlink ref="F888" r:id="rId225" xr:uid="{00000000-0004-0000-0100-0000E0000000}"/>
    <hyperlink ref="F893" r:id="rId226" xr:uid="{00000000-0004-0000-0100-0000E1000000}"/>
    <hyperlink ref="F898" r:id="rId227" xr:uid="{00000000-0004-0000-0100-0000E2000000}"/>
    <hyperlink ref="F901" r:id="rId228" xr:uid="{00000000-0004-0000-0100-0000E3000000}"/>
    <hyperlink ref="F904" r:id="rId229" xr:uid="{00000000-0004-0000-0100-0000E4000000}"/>
    <hyperlink ref="F907" r:id="rId230" xr:uid="{00000000-0004-0000-0100-0000E5000000}"/>
    <hyperlink ref="F910" r:id="rId231" xr:uid="{00000000-0004-0000-0100-0000E6000000}"/>
    <hyperlink ref="F915" r:id="rId232" xr:uid="{00000000-0004-0000-0100-0000E7000000}"/>
    <hyperlink ref="F920" r:id="rId233" xr:uid="{00000000-0004-0000-0100-0000E8000000}"/>
    <hyperlink ref="F923" r:id="rId234" xr:uid="{00000000-0004-0000-0100-0000E9000000}"/>
    <hyperlink ref="F928" r:id="rId235" xr:uid="{00000000-0004-0000-0100-0000EA000000}"/>
    <hyperlink ref="F931" r:id="rId236" xr:uid="{00000000-0004-0000-0100-0000EB000000}"/>
    <hyperlink ref="F946" r:id="rId237" xr:uid="{00000000-0004-0000-0100-0000EC000000}"/>
    <hyperlink ref="F949" r:id="rId238" xr:uid="{00000000-0004-0000-0100-0000ED000000}"/>
    <hyperlink ref="F952" r:id="rId239" xr:uid="{00000000-0004-0000-0100-0000EE000000}"/>
    <hyperlink ref="F955" r:id="rId240" xr:uid="{00000000-0004-0000-0100-0000EF000000}"/>
    <hyperlink ref="F958" r:id="rId241" xr:uid="{00000000-0004-0000-0100-0000F0000000}"/>
    <hyperlink ref="F961" r:id="rId242" xr:uid="{00000000-0004-0000-0100-0000F1000000}"/>
    <hyperlink ref="F964" r:id="rId243" xr:uid="{00000000-0004-0000-0100-0000F2000000}"/>
    <hyperlink ref="F967" r:id="rId244" xr:uid="{00000000-0004-0000-0100-0000F3000000}"/>
    <hyperlink ref="F970" r:id="rId245" xr:uid="{00000000-0004-0000-0100-0000F4000000}"/>
    <hyperlink ref="F973" r:id="rId246" xr:uid="{00000000-0004-0000-0100-0000F5000000}"/>
    <hyperlink ref="F976" r:id="rId247" xr:uid="{00000000-0004-0000-0100-0000F6000000}"/>
    <hyperlink ref="F979" r:id="rId248" xr:uid="{00000000-0004-0000-0100-0000F7000000}"/>
    <hyperlink ref="F982" r:id="rId249" xr:uid="{00000000-0004-0000-0100-0000F8000000}"/>
    <hyperlink ref="F985" r:id="rId250" xr:uid="{00000000-0004-0000-0100-0000F9000000}"/>
    <hyperlink ref="F988" r:id="rId251" xr:uid="{00000000-0004-0000-0100-0000FA000000}"/>
    <hyperlink ref="F991" r:id="rId252" xr:uid="{00000000-0004-0000-0100-0000FB000000}"/>
    <hyperlink ref="F994" r:id="rId253" xr:uid="{00000000-0004-0000-0100-0000FC000000}"/>
    <hyperlink ref="F997" r:id="rId254" xr:uid="{00000000-0004-0000-0100-0000FD000000}"/>
    <hyperlink ref="F1000" r:id="rId255" xr:uid="{00000000-0004-0000-0100-0000FE000000}"/>
    <hyperlink ref="F1003" r:id="rId256" xr:uid="{00000000-0004-0000-0100-0000FF000000}"/>
    <hyperlink ref="F1006" r:id="rId257" xr:uid="{00000000-0004-0000-0100-000000010000}"/>
    <hyperlink ref="F1009" r:id="rId258" xr:uid="{00000000-0004-0000-0100-000001010000}"/>
    <hyperlink ref="F1012" r:id="rId259" xr:uid="{00000000-0004-0000-0100-000002010000}"/>
    <hyperlink ref="F1015" r:id="rId260" xr:uid="{00000000-0004-0000-0100-000003010000}"/>
    <hyperlink ref="F1018" r:id="rId261" xr:uid="{00000000-0004-0000-0100-000004010000}"/>
    <hyperlink ref="F1021" r:id="rId262" xr:uid="{00000000-0004-0000-0100-000005010000}"/>
    <hyperlink ref="F1024" r:id="rId263" xr:uid="{00000000-0004-0000-0100-000006010000}"/>
    <hyperlink ref="F1027" r:id="rId264" xr:uid="{00000000-0004-0000-0100-000007010000}"/>
    <hyperlink ref="F1030" r:id="rId265" xr:uid="{00000000-0004-0000-0100-000008010000}"/>
    <hyperlink ref="F1033" r:id="rId266" xr:uid="{00000000-0004-0000-0100-000009010000}"/>
    <hyperlink ref="F1036" r:id="rId267" xr:uid="{00000000-0004-0000-0100-00000A010000}"/>
    <hyperlink ref="F1039" r:id="rId268" xr:uid="{00000000-0004-0000-0100-00000B010000}"/>
    <hyperlink ref="F1042" r:id="rId269" xr:uid="{00000000-0004-0000-0100-00000C010000}"/>
    <hyperlink ref="F1045" r:id="rId270" xr:uid="{00000000-0004-0000-0100-00000D010000}"/>
    <hyperlink ref="F1048" r:id="rId271" xr:uid="{00000000-0004-0000-0100-00000E010000}"/>
    <hyperlink ref="F1051" r:id="rId272" xr:uid="{00000000-0004-0000-0100-00000F010000}"/>
    <hyperlink ref="F1054" r:id="rId273" xr:uid="{00000000-0004-0000-0100-000010010000}"/>
    <hyperlink ref="F1057" r:id="rId274" xr:uid="{00000000-0004-0000-0100-000011010000}"/>
    <hyperlink ref="F1060" r:id="rId275" xr:uid="{00000000-0004-0000-0100-000012010000}"/>
    <hyperlink ref="F1063" r:id="rId276" xr:uid="{00000000-0004-0000-0100-000013010000}"/>
    <hyperlink ref="F1066" r:id="rId277" xr:uid="{00000000-0004-0000-0100-000014010000}"/>
    <hyperlink ref="F1069" r:id="rId278" xr:uid="{00000000-0004-0000-0100-000015010000}"/>
    <hyperlink ref="F1072" r:id="rId279" xr:uid="{00000000-0004-0000-0100-000016010000}"/>
    <hyperlink ref="F1075" r:id="rId280" xr:uid="{00000000-0004-0000-0100-000017010000}"/>
    <hyperlink ref="F1078" r:id="rId281" xr:uid="{00000000-0004-0000-0100-000018010000}"/>
    <hyperlink ref="F1081" r:id="rId282" xr:uid="{00000000-0004-0000-0100-000019010000}"/>
    <hyperlink ref="F1084" r:id="rId283" xr:uid="{00000000-0004-0000-0100-00001A010000}"/>
    <hyperlink ref="F1087" r:id="rId284" xr:uid="{00000000-0004-0000-0100-00001B010000}"/>
    <hyperlink ref="F1094" r:id="rId285" xr:uid="{00000000-0004-0000-0100-00001C010000}"/>
    <hyperlink ref="F1097" r:id="rId286" xr:uid="{00000000-0004-0000-0100-00001D010000}"/>
    <hyperlink ref="F1100" r:id="rId287" xr:uid="{00000000-0004-0000-0100-00001E010000}"/>
    <hyperlink ref="F1103" r:id="rId288" xr:uid="{00000000-0004-0000-0100-00001F010000}"/>
    <hyperlink ref="F1106" r:id="rId289" xr:uid="{00000000-0004-0000-0100-000020010000}"/>
    <hyperlink ref="F1109" r:id="rId290" xr:uid="{00000000-0004-0000-0100-000021010000}"/>
    <hyperlink ref="F1112" r:id="rId291" xr:uid="{00000000-0004-0000-0100-000022010000}"/>
    <hyperlink ref="F1115" r:id="rId292" xr:uid="{00000000-0004-0000-0100-000023010000}"/>
    <hyperlink ref="F1118" r:id="rId293" xr:uid="{00000000-0004-0000-0100-000024010000}"/>
    <hyperlink ref="F1121" r:id="rId294" xr:uid="{00000000-0004-0000-0100-000025010000}"/>
    <hyperlink ref="F1124" r:id="rId295" xr:uid="{00000000-0004-0000-0100-000026010000}"/>
    <hyperlink ref="F1127" r:id="rId296" xr:uid="{00000000-0004-0000-0100-000027010000}"/>
    <hyperlink ref="F1130" r:id="rId297" xr:uid="{00000000-0004-0000-0100-000028010000}"/>
    <hyperlink ref="F1133" r:id="rId298" xr:uid="{00000000-0004-0000-0100-000029010000}"/>
    <hyperlink ref="F1136" r:id="rId299" xr:uid="{00000000-0004-0000-0100-00002A010000}"/>
    <hyperlink ref="F1139" r:id="rId300" xr:uid="{00000000-0004-0000-0100-00002B010000}"/>
    <hyperlink ref="F1142" r:id="rId301" xr:uid="{00000000-0004-0000-0100-00002C010000}"/>
    <hyperlink ref="F1145" r:id="rId302" xr:uid="{00000000-0004-0000-0100-00002D010000}"/>
    <hyperlink ref="F1148" r:id="rId303" xr:uid="{00000000-0004-0000-0100-00002E010000}"/>
    <hyperlink ref="F1151" r:id="rId304" xr:uid="{00000000-0004-0000-0100-00002F010000}"/>
    <hyperlink ref="F1154" r:id="rId305" xr:uid="{00000000-0004-0000-0100-000030010000}"/>
    <hyperlink ref="F1157" r:id="rId306" xr:uid="{00000000-0004-0000-0100-000031010000}"/>
    <hyperlink ref="F1160" r:id="rId307" xr:uid="{00000000-0004-0000-0100-000032010000}"/>
    <hyperlink ref="F1163" r:id="rId308" xr:uid="{00000000-0004-0000-0100-000033010000}"/>
    <hyperlink ref="F1166" r:id="rId309" xr:uid="{00000000-0004-0000-0100-000034010000}"/>
    <hyperlink ref="F1169" r:id="rId310" xr:uid="{00000000-0004-0000-0100-000035010000}"/>
    <hyperlink ref="F1172" r:id="rId311" xr:uid="{00000000-0004-0000-0100-000036010000}"/>
    <hyperlink ref="F1175" r:id="rId312" xr:uid="{00000000-0004-0000-0100-000037010000}"/>
    <hyperlink ref="F1178" r:id="rId313" xr:uid="{00000000-0004-0000-0100-000038010000}"/>
    <hyperlink ref="F1181" r:id="rId314" xr:uid="{00000000-0004-0000-0100-000039010000}"/>
    <hyperlink ref="F1184" r:id="rId315" xr:uid="{00000000-0004-0000-0100-00003A010000}"/>
    <hyperlink ref="F1187" r:id="rId316" xr:uid="{00000000-0004-0000-0100-00003B010000}"/>
    <hyperlink ref="F1190" r:id="rId317" xr:uid="{00000000-0004-0000-0100-00003C010000}"/>
    <hyperlink ref="F1193" r:id="rId318" xr:uid="{00000000-0004-0000-0100-00003D010000}"/>
    <hyperlink ref="F1196" r:id="rId319" xr:uid="{00000000-0004-0000-0100-00003E010000}"/>
    <hyperlink ref="F1199" r:id="rId320" xr:uid="{00000000-0004-0000-0100-00003F010000}"/>
    <hyperlink ref="F1202" r:id="rId321" xr:uid="{00000000-0004-0000-0100-000040010000}"/>
    <hyperlink ref="F1205" r:id="rId322" xr:uid="{00000000-0004-0000-0100-000041010000}"/>
    <hyperlink ref="F1208" r:id="rId323" xr:uid="{00000000-0004-0000-0100-000042010000}"/>
    <hyperlink ref="F1211" r:id="rId324" xr:uid="{00000000-0004-0000-0100-000043010000}"/>
    <hyperlink ref="F1214" r:id="rId325" xr:uid="{00000000-0004-0000-0100-000044010000}"/>
    <hyperlink ref="F1217" r:id="rId326" xr:uid="{00000000-0004-0000-0100-000045010000}"/>
    <hyperlink ref="F1220" r:id="rId327" xr:uid="{00000000-0004-0000-0100-000046010000}"/>
    <hyperlink ref="F1223" r:id="rId328" xr:uid="{00000000-0004-0000-0100-000047010000}"/>
    <hyperlink ref="F1226" r:id="rId329" xr:uid="{00000000-0004-0000-0100-000048010000}"/>
    <hyperlink ref="F1229" r:id="rId330" xr:uid="{00000000-0004-0000-0100-000049010000}"/>
    <hyperlink ref="F1232" r:id="rId331" xr:uid="{00000000-0004-0000-0100-00004A010000}"/>
    <hyperlink ref="F1235" r:id="rId332" xr:uid="{00000000-0004-0000-0100-00004B010000}"/>
    <hyperlink ref="F1238" r:id="rId333" xr:uid="{00000000-0004-0000-0100-00004C010000}"/>
    <hyperlink ref="F1241" r:id="rId334" xr:uid="{00000000-0004-0000-0100-00004D010000}"/>
    <hyperlink ref="F1244" r:id="rId335" xr:uid="{00000000-0004-0000-0100-00004E010000}"/>
    <hyperlink ref="F1247" r:id="rId336" xr:uid="{00000000-0004-0000-0100-00004F010000}"/>
    <hyperlink ref="F1250" r:id="rId337" xr:uid="{00000000-0004-0000-0100-000050010000}"/>
    <hyperlink ref="F1253" r:id="rId338" xr:uid="{00000000-0004-0000-0100-000051010000}"/>
    <hyperlink ref="F1256" r:id="rId339" xr:uid="{00000000-0004-0000-0100-000052010000}"/>
    <hyperlink ref="F1259" r:id="rId340" xr:uid="{00000000-0004-0000-0100-000053010000}"/>
    <hyperlink ref="F1262" r:id="rId341" xr:uid="{00000000-0004-0000-0100-000054010000}"/>
    <hyperlink ref="F1265" r:id="rId342" xr:uid="{00000000-0004-0000-0100-000055010000}"/>
    <hyperlink ref="F1268" r:id="rId343" xr:uid="{00000000-0004-0000-0100-000056010000}"/>
    <hyperlink ref="F1271" r:id="rId344" xr:uid="{00000000-0004-0000-0100-000057010000}"/>
    <hyperlink ref="F1274" r:id="rId345" xr:uid="{00000000-0004-0000-0100-000058010000}"/>
    <hyperlink ref="F1277" r:id="rId346" xr:uid="{00000000-0004-0000-0100-000059010000}"/>
    <hyperlink ref="F1280" r:id="rId347" xr:uid="{00000000-0004-0000-0100-00005A010000}"/>
    <hyperlink ref="F1283" r:id="rId348" xr:uid="{00000000-0004-0000-0100-00005B010000}"/>
    <hyperlink ref="F1286" r:id="rId349" xr:uid="{00000000-0004-0000-0100-00005C010000}"/>
    <hyperlink ref="F1289" r:id="rId350" xr:uid="{00000000-0004-0000-0100-00005D010000}"/>
    <hyperlink ref="F1292" r:id="rId351" xr:uid="{00000000-0004-0000-0100-00005E010000}"/>
    <hyperlink ref="F1295" r:id="rId352" xr:uid="{00000000-0004-0000-0100-00005F010000}"/>
    <hyperlink ref="F1298" r:id="rId353" xr:uid="{00000000-0004-0000-0100-000060010000}"/>
    <hyperlink ref="F1303" r:id="rId354" xr:uid="{00000000-0004-0000-0100-000061010000}"/>
    <hyperlink ref="F1306" r:id="rId355" xr:uid="{00000000-0004-0000-0100-000062010000}"/>
    <hyperlink ref="F1309" r:id="rId356" xr:uid="{00000000-0004-0000-0100-000063010000}"/>
    <hyperlink ref="F1312" r:id="rId357" xr:uid="{00000000-0004-0000-0100-000064010000}"/>
    <hyperlink ref="F1315" r:id="rId358" xr:uid="{00000000-0004-0000-0100-000065010000}"/>
    <hyperlink ref="F1318" r:id="rId359" xr:uid="{00000000-0004-0000-0100-000066010000}"/>
    <hyperlink ref="F1321" r:id="rId360" xr:uid="{00000000-0004-0000-0100-000067010000}"/>
    <hyperlink ref="F1324" r:id="rId361" xr:uid="{00000000-0004-0000-0100-000068010000}"/>
    <hyperlink ref="F1327" r:id="rId362" xr:uid="{00000000-0004-0000-0100-000069010000}"/>
    <hyperlink ref="F1330" r:id="rId363" xr:uid="{00000000-0004-0000-0100-00006A010000}"/>
    <hyperlink ref="F1333" r:id="rId364" xr:uid="{00000000-0004-0000-0100-00006B010000}"/>
    <hyperlink ref="F1336" r:id="rId365" xr:uid="{00000000-0004-0000-0100-00006C010000}"/>
    <hyperlink ref="F1339" r:id="rId366" xr:uid="{00000000-0004-0000-0100-00006D010000}"/>
    <hyperlink ref="F1342" r:id="rId367" xr:uid="{00000000-0004-0000-0100-00006E010000}"/>
    <hyperlink ref="F1345" r:id="rId368" xr:uid="{00000000-0004-0000-0100-00006F010000}"/>
    <hyperlink ref="F1348" r:id="rId369" xr:uid="{00000000-0004-0000-0100-000070010000}"/>
    <hyperlink ref="F1351" r:id="rId370" xr:uid="{00000000-0004-0000-0100-000071010000}"/>
    <hyperlink ref="F1354" r:id="rId371" xr:uid="{00000000-0004-0000-0100-000072010000}"/>
    <hyperlink ref="F1357" r:id="rId372" xr:uid="{00000000-0004-0000-0100-000073010000}"/>
    <hyperlink ref="F1360" r:id="rId373" xr:uid="{00000000-0004-0000-0100-000074010000}"/>
    <hyperlink ref="F1363" r:id="rId374" xr:uid="{00000000-0004-0000-0100-000075010000}"/>
    <hyperlink ref="F1366" r:id="rId375" xr:uid="{00000000-0004-0000-0100-000076010000}"/>
    <hyperlink ref="F1369" r:id="rId376" xr:uid="{00000000-0004-0000-0100-000077010000}"/>
    <hyperlink ref="F1372" r:id="rId377" xr:uid="{00000000-0004-0000-0100-000078010000}"/>
    <hyperlink ref="F1375" r:id="rId378" xr:uid="{00000000-0004-0000-0100-000079010000}"/>
    <hyperlink ref="F1378" r:id="rId379" xr:uid="{00000000-0004-0000-0100-00007A010000}"/>
    <hyperlink ref="F1381" r:id="rId380" xr:uid="{00000000-0004-0000-0100-00007B010000}"/>
    <hyperlink ref="F1384" r:id="rId381" xr:uid="{00000000-0004-0000-0100-00007C010000}"/>
    <hyperlink ref="F1387" r:id="rId382" xr:uid="{00000000-0004-0000-0100-00007D010000}"/>
    <hyperlink ref="F1390" r:id="rId383" xr:uid="{00000000-0004-0000-0100-00007E010000}"/>
    <hyperlink ref="F1393" r:id="rId384" xr:uid="{00000000-0004-0000-0100-00007F010000}"/>
    <hyperlink ref="F1396" r:id="rId385" xr:uid="{00000000-0004-0000-0100-000080010000}"/>
    <hyperlink ref="F1399" r:id="rId386" xr:uid="{00000000-0004-0000-0100-000081010000}"/>
    <hyperlink ref="F1402" r:id="rId387" xr:uid="{00000000-0004-0000-0100-000082010000}"/>
    <hyperlink ref="F1405" r:id="rId388" xr:uid="{00000000-0004-0000-0100-000083010000}"/>
    <hyperlink ref="F1409" r:id="rId389" xr:uid="{00000000-0004-0000-0100-000084010000}"/>
    <hyperlink ref="F1412" r:id="rId390" xr:uid="{00000000-0004-0000-0100-000085010000}"/>
    <hyperlink ref="F1415" r:id="rId391" xr:uid="{00000000-0004-0000-0100-000086010000}"/>
    <hyperlink ref="F1418" r:id="rId392" xr:uid="{00000000-0004-0000-0100-000087010000}"/>
    <hyperlink ref="F1421" r:id="rId393" xr:uid="{00000000-0004-0000-0100-000088010000}"/>
    <hyperlink ref="F1424" r:id="rId394" xr:uid="{00000000-0004-0000-0100-000089010000}"/>
    <hyperlink ref="F1427" r:id="rId395" xr:uid="{00000000-0004-0000-0100-00008A010000}"/>
    <hyperlink ref="F1430" r:id="rId396" xr:uid="{00000000-0004-0000-0100-00008B010000}"/>
    <hyperlink ref="F1433" r:id="rId397" xr:uid="{00000000-0004-0000-0100-00008C010000}"/>
    <hyperlink ref="F1436" r:id="rId398" xr:uid="{00000000-0004-0000-0100-00008D010000}"/>
    <hyperlink ref="F1439" r:id="rId399" xr:uid="{00000000-0004-0000-0100-00008E010000}"/>
    <hyperlink ref="F1442" r:id="rId400" xr:uid="{00000000-0004-0000-0100-00008F010000}"/>
    <hyperlink ref="F1445" r:id="rId401" xr:uid="{00000000-0004-0000-0100-000090010000}"/>
    <hyperlink ref="F1448" r:id="rId402" xr:uid="{00000000-0004-0000-0100-000091010000}"/>
    <hyperlink ref="F1451" r:id="rId403" xr:uid="{00000000-0004-0000-0100-000092010000}"/>
    <hyperlink ref="F1454" r:id="rId404" xr:uid="{00000000-0004-0000-0100-000093010000}"/>
    <hyperlink ref="F1457" r:id="rId405" xr:uid="{00000000-0004-0000-0100-000094010000}"/>
    <hyperlink ref="F1460" r:id="rId406" xr:uid="{00000000-0004-0000-0100-000095010000}"/>
    <hyperlink ref="F1463" r:id="rId407" xr:uid="{00000000-0004-0000-0100-000096010000}"/>
    <hyperlink ref="F1466" r:id="rId408" xr:uid="{00000000-0004-0000-0100-000097010000}"/>
    <hyperlink ref="F1469" r:id="rId409" xr:uid="{00000000-0004-0000-0100-000098010000}"/>
    <hyperlink ref="F1472" r:id="rId410" xr:uid="{00000000-0004-0000-0100-000099010000}"/>
    <hyperlink ref="F1475" r:id="rId411" xr:uid="{00000000-0004-0000-0100-00009A010000}"/>
    <hyperlink ref="F1478" r:id="rId412" xr:uid="{00000000-0004-0000-0100-00009B010000}"/>
    <hyperlink ref="F1481" r:id="rId413" xr:uid="{00000000-0004-0000-0100-00009C010000}"/>
    <hyperlink ref="F1484" r:id="rId414" xr:uid="{00000000-0004-0000-0100-00009D010000}"/>
    <hyperlink ref="F1487" r:id="rId415" xr:uid="{00000000-0004-0000-0100-00009E010000}"/>
    <hyperlink ref="F1490" r:id="rId416" xr:uid="{00000000-0004-0000-0100-00009F010000}"/>
    <hyperlink ref="F1493" r:id="rId417" xr:uid="{00000000-0004-0000-0100-0000A0010000}"/>
    <hyperlink ref="F1496" r:id="rId418" xr:uid="{00000000-0004-0000-0100-0000A1010000}"/>
    <hyperlink ref="F1499" r:id="rId419" xr:uid="{00000000-0004-0000-0100-0000A2010000}"/>
    <hyperlink ref="F1502" r:id="rId420" xr:uid="{00000000-0004-0000-0100-0000A3010000}"/>
    <hyperlink ref="F1505" r:id="rId421" xr:uid="{00000000-0004-0000-0100-0000A4010000}"/>
    <hyperlink ref="F1509" r:id="rId422" xr:uid="{00000000-0004-0000-0100-0000A5010000}"/>
    <hyperlink ref="F1512" r:id="rId423" xr:uid="{00000000-0004-0000-0100-0000A6010000}"/>
    <hyperlink ref="F1515" r:id="rId424" xr:uid="{00000000-0004-0000-0100-0000A7010000}"/>
    <hyperlink ref="F1518" r:id="rId425" xr:uid="{00000000-0004-0000-0100-0000A8010000}"/>
    <hyperlink ref="F1521" r:id="rId426" xr:uid="{00000000-0004-0000-0100-0000A9010000}"/>
    <hyperlink ref="F1524" r:id="rId427" xr:uid="{00000000-0004-0000-0100-0000AA010000}"/>
    <hyperlink ref="F1527" r:id="rId428" xr:uid="{00000000-0004-0000-0100-0000AB010000}"/>
    <hyperlink ref="F1530" r:id="rId429" xr:uid="{00000000-0004-0000-0100-0000AC010000}"/>
    <hyperlink ref="F1533" r:id="rId430" xr:uid="{00000000-0004-0000-0100-0000AD010000}"/>
    <hyperlink ref="F1538" r:id="rId431" xr:uid="{00000000-0004-0000-0100-0000AE010000}"/>
    <hyperlink ref="F1541" r:id="rId432" xr:uid="{00000000-0004-0000-0100-0000AF010000}"/>
    <hyperlink ref="F1548" r:id="rId433" xr:uid="{00000000-0004-0000-0100-0000B0010000}"/>
    <hyperlink ref="F1551" r:id="rId434" xr:uid="{00000000-0004-0000-0100-0000B1010000}"/>
    <hyperlink ref="F1554" r:id="rId435" xr:uid="{00000000-0004-0000-0100-0000B2010000}"/>
    <hyperlink ref="F1557" r:id="rId436" xr:uid="{00000000-0004-0000-0100-0000B3010000}"/>
    <hyperlink ref="F1560" r:id="rId437" xr:uid="{00000000-0004-0000-0100-0000B4010000}"/>
    <hyperlink ref="F1565" r:id="rId438" xr:uid="{00000000-0004-0000-0100-0000B5010000}"/>
    <hyperlink ref="F1570" r:id="rId439" xr:uid="{00000000-0004-0000-0100-0000B6010000}"/>
    <hyperlink ref="F1573" r:id="rId440" xr:uid="{00000000-0004-0000-0100-0000B7010000}"/>
    <hyperlink ref="F1576" r:id="rId441" xr:uid="{00000000-0004-0000-0100-0000B8010000}"/>
    <hyperlink ref="F1579" r:id="rId442" xr:uid="{00000000-0004-0000-0100-0000B9010000}"/>
    <hyperlink ref="F1582" r:id="rId443" xr:uid="{00000000-0004-0000-0100-0000BA010000}"/>
    <hyperlink ref="F1585" r:id="rId444" xr:uid="{00000000-0004-0000-0100-0000BB010000}"/>
    <hyperlink ref="F1589" r:id="rId445" xr:uid="{00000000-0004-0000-0100-0000BC010000}"/>
    <hyperlink ref="F1594" r:id="rId446" xr:uid="{00000000-0004-0000-0100-0000BD010000}"/>
    <hyperlink ref="F1597" r:id="rId447" xr:uid="{00000000-0004-0000-0100-0000BE010000}"/>
    <hyperlink ref="F1600" r:id="rId448" xr:uid="{00000000-0004-0000-0100-0000BF010000}"/>
    <hyperlink ref="F1603" r:id="rId449" xr:uid="{00000000-0004-0000-0100-0000C0010000}"/>
    <hyperlink ref="F1606" r:id="rId450" xr:uid="{00000000-0004-0000-0100-0000C1010000}"/>
    <hyperlink ref="F1609" r:id="rId451" xr:uid="{00000000-0004-0000-0100-0000C2010000}"/>
    <hyperlink ref="F1612" r:id="rId452" xr:uid="{00000000-0004-0000-0100-0000C3010000}"/>
    <hyperlink ref="F1617" r:id="rId453" xr:uid="{00000000-0004-0000-0100-0000C4010000}"/>
    <hyperlink ref="F1622" r:id="rId454" xr:uid="{00000000-0004-0000-0100-0000C5010000}"/>
    <hyperlink ref="F1625" r:id="rId455" xr:uid="{00000000-0004-0000-0100-0000C6010000}"/>
    <hyperlink ref="F1629" r:id="rId456" xr:uid="{00000000-0004-0000-0100-0000C7010000}"/>
    <hyperlink ref="F1634" r:id="rId457" xr:uid="{00000000-0004-0000-0100-0000C8010000}"/>
    <hyperlink ref="F1637" r:id="rId458" xr:uid="{00000000-0004-0000-0100-0000C9010000}"/>
    <hyperlink ref="F1640" r:id="rId459" xr:uid="{00000000-0004-0000-0100-0000CA010000}"/>
    <hyperlink ref="F1643" r:id="rId460" xr:uid="{00000000-0004-0000-0100-0000CB010000}"/>
    <hyperlink ref="F1646" r:id="rId461" xr:uid="{00000000-0004-0000-0100-0000CC010000}"/>
    <hyperlink ref="F1649" r:id="rId462" xr:uid="{00000000-0004-0000-0100-0000CD010000}"/>
    <hyperlink ref="F1653" r:id="rId463" xr:uid="{00000000-0004-0000-0100-0000CE010000}"/>
    <hyperlink ref="F1656" r:id="rId464" xr:uid="{00000000-0004-0000-0100-0000CF010000}"/>
    <hyperlink ref="F1661" r:id="rId465" xr:uid="{00000000-0004-0000-0100-0000D0010000}"/>
    <hyperlink ref="F1664" r:id="rId466" xr:uid="{00000000-0004-0000-0100-0000D1010000}"/>
    <hyperlink ref="F1667" r:id="rId467" xr:uid="{00000000-0004-0000-0100-0000D2010000}"/>
    <hyperlink ref="F1670" r:id="rId468" xr:uid="{00000000-0004-0000-0100-0000D3010000}"/>
    <hyperlink ref="F1673" r:id="rId469" xr:uid="{00000000-0004-0000-0100-0000D4010000}"/>
    <hyperlink ref="F1676" r:id="rId470" xr:uid="{00000000-0004-0000-0100-0000D5010000}"/>
    <hyperlink ref="F1679" r:id="rId471" xr:uid="{00000000-0004-0000-0100-0000D6010000}"/>
    <hyperlink ref="F1682" r:id="rId472" xr:uid="{00000000-0004-0000-0100-0000D7010000}"/>
    <hyperlink ref="F1685" r:id="rId473" xr:uid="{00000000-0004-0000-0100-0000D8010000}"/>
    <hyperlink ref="F1688" r:id="rId474" xr:uid="{00000000-0004-0000-0100-0000D9010000}"/>
    <hyperlink ref="F1691" r:id="rId475" xr:uid="{00000000-0004-0000-0100-0000DA010000}"/>
    <hyperlink ref="F1695" r:id="rId476" xr:uid="{00000000-0004-0000-0100-0000DB010000}"/>
    <hyperlink ref="F1698" r:id="rId477" xr:uid="{00000000-0004-0000-0100-0000DC010000}"/>
    <hyperlink ref="F1701" r:id="rId478" xr:uid="{00000000-0004-0000-0100-0000DD010000}"/>
    <hyperlink ref="F1706" r:id="rId479" xr:uid="{00000000-0004-0000-0100-0000DE010000}"/>
    <hyperlink ref="F1709" r:id="rId480" xr:uid="{00000000-0004-0000-0100-0000DF010000}"/>
    <hyperlink ref="F1712" r:id="rId481" xr:uid="{00000000-0004-0000-0100-0000E0010000}"/>
    <hyperlink ref="F1715" r:id="rId482" xr:uid="{00000000-0004-0000-0100-0000E1010000}"/>
    <hyperlink ref="F1720" r:id="rId483" xr:uid="{00000000-0004-0000-0100-0000E2010000}"/>
    <hyperlink ref="F1723" r:id="rId484" xr:uid="{00000000-0004-0000-0100-0000E3010000}"/>
    <hyperlink ref="F1726" r:id="rId485" xr:uid="{00000000-0004-0000-0100-0000E4010000}"/>
    <hyperlink ref="F1729" r:id="rId486" xr:uid="{00000000-0004-0000-0100-0000E5010000}"/>
    <hyperlink ref="F1732" r:id="rId487" xr:uid="{00000000-0004-0000-0100-0000E6010000}"/>
    <hyperlink ref="F1735" r:id="rId488" xr:uid="{00000000-0004-0000-0100-0000E7010000}"/>
    <hyperlink ref="F1738" r:id="rId489" xr:uid="{00000000-0004-0000-0100-0000E8010000}"/>
    <hyperlink ref="F1742" r:id="rId490" xr:uid="{00000000-0004-0000-0100-0000E9010000}"/>
    <hyperlink ref="F1745" r:id="rId491" xr:uid="{00000000-0004-0000-0100-0000EA010000}"/>
    <hyperlink ref="F1748" r:id="rId492" xr:uid="{00000000-0004-0000-0100-0000EB010000}"/>
    <hyperlink ref="F1754" r:id="rId493" xr:uid="{00000000-0004-0000-0100-0000EC010000}"/>
    <hyperlink ref="F1757" r:id="rId494" xr:uid="{00000000-0004-0000-0100-0000ED010000}"/>
    <hyperlink ref="F1760" r:id="rId495" xr:uid="{00000000-0004-0000-0100-0000EE010000}"/>
    <hyperlink ref="F1766" r:id="rId496" xr:uid="{00000000-0004-0000-0100-0000EF010000}"/>
    <hyperlink ref="F1769" r:id="rId497" xr:uid="{00000000-0004-0000-0100-0000F0010000}"/>
    <hyperlink ref="F1772" r:id="rId498" xr:uid="{00000000-0004-0000-0100-0000F1010000}"/>
    <hyperlink ref="F1775" r:id="rId499" xr:uid="{00000000-0004-0000-0100-0000F2010000}"/>
    <hyperlink ref="F1778" r:id="rId500" xr:uid="{00000000-0004-0000-0100-0000F3010000}"/>
    <hyperlink ref="F1781" r:id="rId501" xr:uid="{00000000-0004-0000-0100-0000F4010000}"/>
    <hyperlink ref="F1784" r:id="rId502" xr:uid="{00000000-0004-0000-0100-0000F5010000}"/>
    <hyperlink ref="F1787" r:id="rId503" xr:uid="{00000000-0004-0000-0100-0000F6010000}"/>
    <hyperlink ref="F1791" r:id="rId504" xr:uid="{00000000-0004-0000-0100-0000F7010000}"/>
    <hyperlink ref="F1794" r:id="rId505" xr:uid="{00000000-0004-0000-0100-0000F8010000}"/>
    <hyperlink ref="F1797" r:id="rId506" xr:uid="{00000000-0004-0000-0100-0000F9010000}"/>
    <hyperlink ref="F1800" r:id="rId507" xr:uid="{00000000-0004-0000-0100-0000FA010000}"/>
    <hyperlink ref="F1803" r:id="rId508" xr:uid="{00000000-0004-0000-0100-0000FB010000}"/>
    <hyperlink ref="F1806" r:id="rId509" xr:uid="{00000000-0004-0000-0100-0000FC010000}"/>
    <hyperlink ref="F1809" r:id="rId510" xr:uid="{00000000-0004-0000-0100-0000FD010000}"/>
    <hyperlink ref="F1812" r:id="rId511" xr:uid="{00000000-0004-0000-0100-0000FE010000}"/>
    <hyperlink ref="F1815" r:id="rId512" xr:uid="{00000000-0004-0000-0100-0000FF010000}"/>
    <hyperlink ref="F1818" r:id="rId513" xr:uid="{00000000-0004-0000-0100-000000020000}"/>
    <hyperlink ref="F1821" r:id="rId514" xr:uid="{00000000-0004-0000-0100-000001020000}"/>
    <hyperlink ref="F1825" r:id="rId515" xr:uid="{00000000-0004-0000-0100-000002020000}"/>
    <hyperlink ref="F1828" r:id="rId516" xr:uid="{00000000-0004-0000-0100-000003020000}"/>
    <hyperlink ref="F1831" r:id="rId517" xr:uid="{00000000-0004-0000-0100-000004020000}"/>
    <hyperlink ref="F1834" r:id="rId518" xr:uid="{00000000-0004-0000-0100-000005020000}"/>
    <hyperlink ref="F1837" r:id="rId519" xr:uid="{00000000-0004-0000-0100-000006020000}"/>
    <hyperlink ref="F1840" r:id="rId520" xr:uid="{00000000-0004-0000-0100-000007020000}"/>
    <hyperlink ref="F1843" r:id="rId521" xr:uid="{00000000-0004-0000-0100-000008020000}"/>
    <hyperlink ref="F1846" r:id="rId522" xr:uid="{00000000-0004-0000-0100-000009020000}"/>
    <hyperlink ref="F1849" r:id="rId523" xr:uid="{00000000-0004-0000-0100-00000A020000}"/>
    <hyperlink ref="F1852" r:id="rId524" xr:uid="{00000000-0004-0000-0100-00000B020000}"/>
    <hyperlink ref="F1855" r:id="rId525" xr:uid="{00000000-0004-0000-0100-00000C020000}"/>
    <hyperlink ref="F1858" r:id="rId526" xr:uid="{00000000-0004-0000-0100-00000D020000}"/>
    <hyperlink ref="F1862" r:id="rId527" xr:uid="{00000000-0004-0000-0100-00000E020000}"/>
    <hyperlink ref="F1865" r:id="rId528" xr:uid="{00000000-0004-0000-0100-00000F020000}"/>
    <hyperlink ref="F1868" r:id="rId529" xr:uid="{00000000-0004-0000-0100-000010020000}"/>
    <hyperlink ref="F1871" r:id="rId530" xr:uid="{00000000-0004-0000-0100-000011020000}"/>
    <hyperlink ref="F1874" r:id="rId531" xr:uid="{00000000-0004-0000-0100-000012020000}"/>
    <hyperlink ref="F1877" r:id="rId532" xr:uid="{00000000-0004-0000-0100-000013020000}"/>
    <hyperlink ref="F1880" r:id="rId533" xr:uid="{00000000-0004-0000-0100-000014020000}"/>
    <hyperlink ref="F1883" r:id="rId534" xr:uid="{00000000-0004-0000-0100-000015020000}"/>
    <hyperlink ref="F1886" r:id="rId535" xr:uid="{00000000-0004-0000-0100-000016020000}"/>
    <hyperlink ref="F1889" r:id="rId536" xr:uid="{00000000-0004-0000-0100-000017020000}"/>
    <hyperlink ref="F1892" r:id="rId537" xr:uid="{00000000-0004-0000-0100-000018020000}"/>
    <hyperlink ref="F1895" r:id="rId538" xr:uid="{00000000-0004-0000-0100-000019020000}"/>
    <hyperlink ref="F1898" r:id="rId539" xr:uid="{00000000-0004-0000-0100-00001A020000}"/>
    <hyperlink ref="F1901" r:id="rId540" xr:uid="{00000000-0004-0000-0100-00001B020000}"/>
    <hyperlink ref="F1905" r:id="rId541" xr:uid="{00000000-0004-0000-0100-00001C020000}"/>
    <hyperlink ref="F1908" r:id="rId542" xr:uid="{00000000-0004-0000-0100-00001D020000}"/>
    <hyperlink ref="F1911" r:id="rId543" xr:uid="{00000000-0004-0000-0100-00001E020000}"/>
    <hyperlink ref="F1914" r:id="rId544" xr:uid="{00000000-0004-0000-0100-00001F020000}"/>
    <hyperlink ref="F1917" r:id="rId545" xr:uid="{00000000-0004-0000-0100-000020020000}"/>
    <hyperlink ref="F1920" r:id="rId546" xr:uid="{00000000-0004-0000-0100-000021020000}"/>
    <hyperlink ref="F1923" r:id="rId547" xr:uid="{00000000-0004-0000-0100-000022020000}"/>
    <hyperlink ref="F1926" r:id="rId548" xr:uid="{00000000-0004-0000-0100-000023020000}"/>
    <hyperlink ref="F1930" r:id="rId549" xr:uid="{00000000-0004-0000-0100-000024020000}"/>
    <hyperlink ref="F1933" r:id="rId550" xr:uid="{00000000-0004-0000-0100-000025020000}"/>
    <hyperlink ref="F1936" r:id="rId551" xr:uid="{00000000-0004-0000-0100-00002602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65"/>
  <sheetViews>
    <sheetView showGridLines="0" topLeftCell="A457" workbookViewId="0">
      <selection activeCell="H463" sqref="H46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6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76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5" customHeight="1">
      <c r="B4" s="18"/>
      <c r="D4" s="19" t="s">
        <v>80</v>
      </c>
      <c r="L4" s="18"/>
      <c r="M4" s="79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15</v>
      </c>
      <c r="L6" s="18"/>
    </row>
    <row r="7" spans="2:46" ht="16.5" customHeight="1">
      <c r="B7" s="18"/>
      <c r="E7" s="277" t="str">
        <f>'Rekapitulace stavby'!K6</f>
        <v>„Údržba, opravy a odstraňování závad u SMT  OŘ Ostrava 2024"</v>
      </c>
      <c r="F7" s="278"/>
      <c r="G7" s="278"/>
      <c r="H7" s="278"/>
      <c r="L7" s="18"/>
    </row>
    <row r="8" spans="2:46" s="1" customFormat="1" ht="12" customHeight="1">
      <c r="B8" s="27"/>
      <c r="D8" s="24" t="s">
        <v>81</v>
      </c>
      <c r="L8" s="27"/>
    </row>
    <row r="9" spans="2:46" s="1" customFormat="1" ht="45" customHeight="1">
      <c r="B9" s="27"/>
      <c r="E9" s="248" t="s">
        <v>4995</v>
      </c>
      <c r="F9" s="276"/>
      <c r="G9" s="276"/>
      <c r="H9" s="276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3</v>
      </c>
      <c r="I11" s="24" t="s">
        <v>17</v>
      </c>
      <c r="J11" s="22" t="s">
        <v>3</v>
      </c>
      <c r="L11" s="27"/>
    </row>
    <row r="12" spans="2:46" s="1" customFormat="1" ht="12" customHeight="1">
      <c r="B12" s="27"/>
      <c r="D12" s="24" t="s">
        <v>18</v>
      </c>
      <c r="F12" s="22" t="s">
        <v>4992</v>
      </c>
      <c r="I12" s="24" t="s">
        <v>19</v>
      </c>
      <c r="J12" s="44" t="str">
        <f>'Rekapitulace stavby'!AN8</f>
        <v>25. 3. 2024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24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tr">
        <f>'Rekapitulace stavby'!AN13</f>
        <v/>
      </c>
      <c r="L17" s="27"/>
    </row>
    <row r="18" spans="2:12" s="1" customFormat="1" ht="18" customHeight="1">
      <c r="B18" s="27"/>
      <c r="E18" s="270" t="str">
        <f>'Rekapitulace stavby'!E14</f>
        <v xml:space="preserve"> </v>
      </c>
      <c r="F18" s="270"/>
      <c r="G18" s="270"/>
      <c r="H18" s="270"/>
      <c r="I18" s="24" t="s">
        <v>24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28</v>
      </c>
      <c r="I23" s="24" t="s">
        <v>22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24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29</v>
      </c>
      <c r="L26" s="27"/>
    </row>
    <row r="27" spans="2:12" s="7" customFormat="1" ht="71.25" customHeight="1">
      <c r="B27" s="80"/>
      <c r="E27" s="272" t="s">
        <v>30</v>
      </c>
      <c r="F27" s="272"/>
      <c r="G27" s="272"/>
      <c r="H27" s="272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1" t="s">
        <v>31</v>
      </c>
      <c r="J30" s="57">
        <f>ROUND(J84, 2)</f>
        <v>2881266.9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82" t="s">
        <v>35</v>
      </c>
      <c r="E33" s="24" t="s">
        <v>36</v>
      </c>
      <c r="F33" s="83">
        <f>ROUND((SUM(BE84:BE464)),  2)</f>
        <v>2881266.9</v>
      </c>
      <c r="I33" s="84">
        <v>0.21</v>
      </c>
      <c r="J33" s="83">
        <f>ROUND(((SUM(BE84:BE464))*I33),  2)</f>
        <v>605066.05000000005</v>
      </c>
      <c r="L33" s="27"/>
    </row>
    <row r="34" spans="2:12" s="1" customFormat="1" ht="14.45" customHeight="1">
      <c r="B34" s="27"/>
      <c r="E34" s="24" t="s">
        <v>37</v>
      </c>
      <c r="F34" s="83">
        <f>ROUND((SUM(BF84:BF464)),  2)</f>
        <v>0</v>
      </c>
      <c r="I34" s="84">
        <v>0.12</v>
      </c>
      <c r="J34" s="83">
        <f>ROUND(((SUM(BF84:BF464))*I34),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3">
        <f>ROUND((SUM(BG84:BG464)),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3">
        <f>ROUND((SUM(BH84:BH464)),  2)</f>
        <v>0</v>
      </c>
      <c r="I36" s="84">
        <v>0.12</v>
      </c>
      <c r="J36" s="83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3">
        <f>ROUND((SUM(BI84:BI464)),  2)</f>
        <v>0</v>
      </c>
      <c r="I37" s="84">
        <v>0</v>
      </c>
      <c r="J37" s="83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48"/>
      <c r="F39" s="48"/>
      <c r="G39" s="87" t="s">
        <v>42</v>
      </c>
      <c r="H39" s="88" t="s">
        <v>43</v>
      </c>
      <c r="I39" s="48"/>
      <c r="J39" s="89">
        <f>SUM(J30:J37)</f>
        <v>3486332.95</v>
      </c>
      <c r="K39" s="90"/>
      <c r="L39" s="27"/>
    </row>
    <row r="40" spans="2:12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>
      <c r="B45" s="27"/>
      <c r="C45" s="19" t="s">
        <v>82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15</v>
      </c>
      <c r="L47" s="27"/>
    </row>
    <row r="48" spans="2:12" s="1" customFormat="1" ht="16.5" customHeight="1">
      <c r="B48" s="27"/>
      <c r="E48" s="277" t="str">
        <f>E7</f>
        <v>„Údržba, opravy a odstraňování závad u SMT  OŘ Ostrava 2024"</v>
      </c>
      <c r="F48" s="278"/>
      <c r="G48" s="278"/>
      <c r="H48" s="278"/>
      <c r="L48" s="27"/>
    </row>
    <row r="49" spans="2:47" s="1" customFormat="1" ht="12" customHeight="1">
      <c r="B49" s="27"/>
      <c r="C49" s="24" t="s">
        <v>81</v>
      </c>
      <c r="L49" s="27"/>
    </row>
    <row r="50" spans="2:47" s="1" customFormat="1" ht="45" customHeight="1">
      <c r="B50" s="27"/>
      <c r="E50" s="248" t="str">
        <f>E9</f>
        <v>SO 02 - Práce a dodávky - SMT Olomouc - obvod II - práce na žel. svršku ( Sborník ÚOŽI 01 2024 +  položky R )</v>
      </c>
      <c r="F50" s="276"/>
      <c r="G50" s="276"/>
      <c r="H50" s="276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18</v>
      </c>
      <c r="F52" s="22" t="str">
        <f>F12</f>
        <v>SMT Olomouc - obvod II</v>
      </c>
      <c r="I52" s="24" t="s">
        <v>19</v>
      </c>
      <c r="J52" s="44" t="str">
        <f>IF(J12="","",J12)</f>
        <v>25. 3. 2024</v>
      </c>
      <c r="L52" s="27"/>
    </row>
    <row r="53" spans="2:47" s="1" customFormat="1" ht="6.95" customHeight="1">
      <c r="B53" s="27"/>
      <c r="L53" s="27"/>
    </row>
    <row r="54" spans="2:47" s="1" customFormat="1" ht="15.2" customHeight="1">
      <c r="B54" s="27"/>
      <c r="C54" s="24" t="s">
        <v>21</v>
      </c>
      <c r="F54" s="22" t="str">
        <f>E15</f>
        <v xml:space="preserve"> </v>
      </c>
      <c r="I54" s="24" t="s">
        <v>26</v>
      </c>
      <c r="J54" s="25" t="str">
        <f>E21</f>
        <v xml:space="preserve"> </v>
      </c>
      <c r="L54" s="27"/>
    </row>
    <row r="55" spans="2:47" s="1" customFormat="1" ht="15.2" customHeight="1">
      <c r="B55" s="27"/>
      <c r="C55" s="24" t="s">
        <v>25</v>
      </c>
      <c r="F55" s="22" t="str">
        <f>IF(E18="","",E18)</f>
        <v xml:space="preserve"> </v>
      </c>
      <c r="I55" s="24" t="s">
        <v>28</v>
      </c>
      <c r="J55" s="25" t="str">
        <f>E24</f>
        <v xml:space="preserve"> 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83</v>
      </c>
      <c r="D57" s="85"/>
      <c r="E57" s="85"/>
      <c r="F57" s="85"/>
      <c r="G57" s="85"/>
      <c r="H57" s="85"/>
      <c r="I57" s="85"/>
      <c r="J57" s="92" t="s">
        <v>84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63</v>
      </c>
      <c r="J59" s="57">
        <f>J84</f>
        <v>2881266.8999999994</v>
      </c>
      <c r="L59" s="27"/>
      <c r="AU59" s="15" t="s">
        <v>85</v>
      </c>
    </row>
    <row r="60" spans="2:47" s="8" customFormat="1" ht="24.95" customHeight="1">
      <c r="B60" s="94"/>
      <c r="D60" s="95" t="s">
        <v>86</v>
      </c>
      <c r="E60" s="96"/>
      <c r="F60" s="96"/>
      <c r="G60" s="96"/>
      <c r="H60" s="96"/>
      <c r="I60" s="96"/>
      <c r="J60" s="97">
        <f>J85</f>
        <v>2247091.8999999994</v>
      </c>
      <c r="L60" s="94"/>
    </row>
    <row r="61" spans="2:47" s="9" customFormat="1" ht="19.899999999999999" customHeight="1">
      <c r="B61" s="98"/>
      <c r="D61" s="99" t="s">
        <v>91</v>
      </c>
      <c r="E61" s="100"/>
      <c r="F61" s="100"/>
      <c r="G61" s="100"/>
      <c r="H61" s="100"/>
      <c r="I61" s="100"/>
      <c r="J61" s="101">
        <f>J86</f>
        <v>2247091.8999999994</v>
      </c>
      <c r="L61" s="98"/>
    </row>
    <row r="62" spans="2:47" s="8" customFormat="1" ht="24.95" customHeight="1">
      <c r="B62" s="94"/>
      <c r="D62" s="95" t="s">
        <v>3994</v>
      </c>
      <c r="E62" s="96"/>
      <c r="F62" s="96"/>
      <c r="G62" s="96"/>
      <c r="H62" s="96"/>
      <c r="I62" s="96"/>
      <c r="J62" s="97">
        <f>J414</f>
        <v>618475</v>
      </c>
      <c r="L62" s="94"/>
    </row>
    <row r="63" spans="2:47" s="8" customFormat="1" ht="24.95" customHeight="1">
      <c r="B63" s="94"/>
      <c r="D63" s="95" t="s">
        <v>3995</v>
      </c>
      <c r="E63" s="96"/>
      <c r="F63" s="96"/>
      <c r="G63" s="96"/>
      <c r="H63" s="96"/>
      <c r="I63" s="96"/>
      <c r="J63" s="97">
        <f>J457</f>
        <v>15700</v>
      </c>
      <c r="L63" s="94"/>
    </row>
    <row r="64" spans="2:47" s="9" customFormat="1" ht="19.899999999999999" customHeight="1">
      <c r="B64" s="98"/>
      <c r="D64" s="99" t="s">
        <v>3996</v>
      </c>
      <c r="E64" s="100"/>
      <c r="F64" s="100"/>
      <c r="G64" s="100"/>
      <c r="H64" s="100"/>
      <c r="I64" s="100"/>
      <c r="J64" s="101">
        <f>J458</f>
        <v>15700</v>
      </c>
      <c r="L64" s="98"/>
    </row>
    <row r="65" spans="2:12" s="1" customFormat="1" ht="21.75" customHeight="1">
      <c r="B65" s="27"/>
      <c r="L65" s="27"/>
    </row>
    <row r="66" spans="2:12" s="1" customFormat="1" ht="6.95" customHeigh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7"/>
    </row>
    <row r="70" spans="2:12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27"/>
    </row>
    <row r="71" spans="2:12" s="1" customFormat="1" ht="24.95" customHeight="1">
      <c r="B71" s="27"/>
      <c r="C71" s="19" t="s">
        <v>109</v>
      </c>
      <c r="L71" s="27"/>
    </row>
    <row r="72" spans="2:12" s="1" customFormat="1" ht="6.95" customHeight="1">
      <c r="B72" s="27"/>
      <c r="L72" s="27"/>
    </row>
    <row r="73" spans="2:12" s="1" customFormat="1" ht="12" customHeight="1">
      <c r="B73" s="27"/>
      <c r="C73" s="24" t="s">
        <v>15</v>
      </c>
      <c r="L73" s="27"/>
    </row>
    <row r="74" spans="2:12" s="1" customFormat="1" ht="16.5" customHeight="1">
      <c r="B74" s="27"/>
      <c r="E74" s="277" t="str">
        <f>E7</f>
        <v>„Údržba, opravy a odstraňování závad u SMT  OŘ Ostrava 2024"</v>
      </c>
      <c r="F74" s="278"/>
      <c r="G74" s="278"/>
      <c r="H74" s="278"/>
      <c r="L74" s="27"/>
    </row>
    <row r="75" spans="2:12" s="1" customFormat="1" ht="12" customHeight="1">
      <c r="B75" s="27"/>
      <c r="C75" s="24" t="s">
        <v>81</v>
      </c>
      <c r="L75" s="27"/>
    </row>
    <row r="76" spans="2:12" s="1" customFormat="1" ht="45" customHeight="1">
      <c r="B76" s="27"/>
      <c r="E76" s="248" t="str">
        <f>E9</f>
        <v>SO 02 - Práce a dodávky - SMT Olomouc - obvod II - práce na žel. svršku ( Sborník ÚOŽI 01 2024 +  položky R )</v>
      </c>
      <c r="F76" s="276"/>
      <c r="G76" s="276"/>
      <c r="H76" s="276"/>
      <c r="L76" s="27"/>
    </row>
    <row r="77" spans="2:12" s="1" customFormat="1" ht="6.95" customHeight="1">
      <c r="B77" s="27"/>
      <c r="L77" s="27"/>
    </row>
    <row r="78" spans="2:12" s="1" customFormat="1" ht="12" customHeight="1">
      <c r="B78" s="27"/>
      <c r="C78" s="24" t="s">
        <v>18</v>
      </c>
      <c r="F78" s="22" t="str">
        <f>F12</f>
        <v>SMT Olomouc - obvod II</v>
      </c>
      <c r="I78" s="24" t="s">
        <v>19</v>
      </c>
      <c r="J78" s="44" t="str">
        <f>IF(J12="","",J12)</f>
        <v>25. 3. 2024</v>
      </c>
      <c r="L78" s="27"/>
    </row>
    <row r="79" spans="2:12" s="1" customFormat="1" ht="6.95" customHeight="1">
      <c r="B79" s="27"/>
      <c r="L79" s="27"/>
    </row>
    <row r="80" spans="2:12" s="1" customFormat="1" ht="15.2" customHeight="1">
      <c r="B80" s="27"/>
      <c r="C80" s="24" t="s">
        <v>21</v>
      </c>
      <c r="F80" s="22" t="str">
        <f>E15</f>
        <v xml:space="preserve"> </v>
      </c>
      <c r="I80" s="24" t="s">
        <v>26</v>
      </c>
      <c r="J80" s="25" t="str">
        <f>E21</f>
        <v xml:space="preserve"> </v>
      </c>
      <c r="L80" s="27"/>
    </row>
    <row r="81" spans="2:65" s="1" customFormat="1" ht="15.2" customHeight="1">
      <c r="B81" s="27"/>
      <c r="C81" s="24" t="s">
        <v>25</v>
      </c>
      <c r="F81" s="22" t="str">
        <f>IF(E18="","",E18)</f>
        <v xml:space="preserve"> </v>
      </c>
      <c r="I81" s="24" t="s">
        <v>28</v>
      </c>
      <c r="J81" s="25" t="str">
        <f>E24</f>
        <v xml:space="preserve"> </v>
      </c>
      <c r="L81" s="27"/>
    </row>
    <row r="82" spans="2:65" s="1" customFormat="1" ht="10.35" customHeight="1">
      <c r="B82" s="27"/>
      <c r="L82" s="27"/>
    </row>
    <row r="83" spans="2:65" s="10" customFormat="1" ht="29.25" customHeight="1">
      <c r="B83" s="102"/>
      <c r="C83" s="103" t="s">
        <v>110</v>
      </c>
      <c r="D83" s="104" t="s">
        <v>50</v>
      </c>
      <c r="E83" s="104" t="s">
        <v>46</v>
      </c>
      <c r="F83" s="104" t="s">
        <v>47</v>
      </c>
      <c r="G83" s="104" t="s">
        <v>111</v>
      </c>
      <c r="H83" s="104" t="s">
        <v>112</v>
      </c>
      <c r="I83" s="104" t="s">
        <v>113</v>
      </c>
      <c r="J83" s="104" t="s">
        <v>84</v>
      </c>
      <c r="K83" s="105" t="s">
        <v>114</v>
      </c>
      <c r="L83" s="102"/>
      <c r="M83" s="50" t="s">
        <v>3</v>
      </c>
      <c r="N83" s="51" t="s">
        <v>35</v>
      </c>
      <c r="O83" s="51" t="s">
        <v>115</v>
      </c>
      <c r="P83" s="51" t="s">
        <v>116</v>
      </c>
      <c r="Q83" s="51" t="s">
        <v>117</v>
      </c>
      <c r="R83" s="51" t="s">
        <v>118</v>
      </c>
      <c r="S83" s="51" t="s">
        <v>119</v>
      </c>
      <c r="T83" s="52" t="s">
        <v>120</v>
      </c>
    </row>
    <row r="84" spans="2:65" s="1" customFormat="1" ht="22.9" customHeight="1">
      <c r="B84" s="27"/>
      <c r="C84" s="55" t="s">
        <v>121</v>
      </c>
      <c r="J84" s="106">
        <f>BK84</f>
        <v>2881266.8999999994</v>
      </c>
      <c r="L84" s="27"/>
      <c r="M84" s="53"/>
      <c r="N84" s="45"/>
      <c r="O84" s="45"/>
      <c r="P84" s="107">
        <f>P85+P414+P457</f>
        <v>0</v>
      </c>
      <c r="Q84" s="45"/>
      <c r="R84" s="107">
        <f>R85+R414+R457</f>
        <v>79.564699999999988</v>
      </c>
      <c r="S84" s="45"/>
      <c r="T84" s="108">
        <f>T85+T414+T457</f>
        <v>0</v>
      </c>
      <c r="AT84" s="15" t="s">
        <v>64</v>
      </c>
      <c r="AU84" s="15" t="s">
        <v>85</v>
      </c>
      <c r="BK84" s="109">
        <f>BK85+BK414+BK457</f>
        <v>2881266.8999999994</v>
      </c>
    </row>
    <row r="85" spans="2:65" s="11" customFormat="1" ht="25.9" customHeight="1">
      <c r="B85" s="110"/>
      <c r="D85" s="111" t="s">
        <v>64</v>
      </c>
      <c r="E85" s="112" t="s">
        <v>122</v>
      </c>
      <c r="F85" s="112" t="s">
        <v>123</v>
      </c>
      <c r="J85" s="113">
        <f>BK85</f>
        <v>2247091.8999999994</v>
      </c>
      <c r="L85" s="110"/>
      <c r="M85" s="114"/>
      <c r="P85" s="115">
        <f>P86</f>
        <v>0</v>
      </c>
      <c r="R85" s="115">
        <f>R86</f>
        <v>79.552199999999985</v>
      </c>
      <c r="T85" s="116">
        <f>T86</f>
        <v>0</v>
      </c>
      <c r="AR85" s="111" t="s">
        <v>72</v>
      </c>
      <c r="AT85" s="117" t="s">
        <v>64</v>
      </c>
      <c r="AU85" s="117" t="s">
        <v>65</v>
      </c>
      <c r="AY85" s="111" t="s">
        <v>124</v>
      </c>
      <c r="BK85" s="118">
        <f>BK86</f>
        <v>2247091.8999999994</v>
      </c>
    </row>
    <row r="86" spans="2:65" s="11" customFormat="1" ht="22.9" customHeight="1">
      <c r="B86" s="110"/>
      <c r="D86" s="111" t="s">
        <v>64</v>
      </c>
      <c r="E86" s="119" t="s">
        <v>153</v>
      </c>
      <c r="F86" s="119" t="s">
        <v>1246</v>
      </c>
      <c r="J86" s="120">
        <f>BK86</f>
        <v>2247091.8999999994</v>
      </c>
      <c r="L86" s="110"/>
      <c r="M86" s="114"/>
      <c r="P86" s="115">
        <f>SUM(P87:P413)</f>
        <v>0</v>
      </c>
      <c r="R86" s="115">
        <f>SUM(R87:R413)</f>
        <v>79.552199999999985</v>
      </c>
      <c r="T86" s="116">
        <f>SUM(T87:T413)</f>
        <v>0</v>
      </c>
      <c r="AR86" s="111" t="s">
        <v>72</v>
      </c>
      <c r="AT86" s="117" t="s">
        <v>64</v>
      </c>
      <c r="AU86" s="117" t="s">
        <v>72</v>
      </c>
      <c r="AY86" s="111" t="s">
        <v>124</v>
      </c>
      <c r="BK86" s="118">
        <f>SUM(BK87:BK413)</f>
        <v>2247091.8999999994</v>
      </c>
    </row>
    <row r="87" spans="2:65" s="1" customFormat="1" ht="24.2" customHeight="1">
      <c r="B87" s="121"/>
      <c r="C87" s="122" t="s">
        <v>72</v>
      </c>
      <c r="D87" s="122" t="s">
        <v>126</v>
      </c>
      <c r="E87" s="123" t="s">
        <v>3997</v>
      </c>
      <c r="F87" s="124" t="s">
        <v>3998</v>
      </c>
      <c r="G87" s="125" t="s">
        <v>129</v>
      </c>
      <c r="H87" s="126">
        <v>50</v>
      </c>
      <c r="I87" s="127">
        <v>38.6</v>
      </c>
      <c r="J87" s="127">
        <f>ROUND(I87*H87,2)</f>
        <v>1930</v>
      </c>
      <c r="K87" s="124" t="s">
        <v>3999</v>
      </c>
      <c r="L87" s="27"/>
      <c r="M87" s="128" t="s">
        <v>3</v>
      </c>
      <c r="N87" s="129" t="s">
        <v>36</v>
      </c>
      <c r="O87" s="130">
        <v>0</v>
      </c>
      <c r="P87" s="130">
        <f>O87*H87</f>
        <v>0</v>
      </c>
      <c r="Q87" s="130">
        <v>0</v>
      </c>
      <c r="R87" s="130">
        <f>Q87*H87</f>
        <v>0</v>
      </c>
      <c r="S87" s="130">
        <v>0</v>
      </c>
      <c r="T87" s="131">
        <f>S87*H87</f>
        <v>0</v>
      </c>
      <c r="AR87" s="132" t="s">
        <v>131</v>
      </c>
      <c r="AT87" s="132" t="s">
        <v>126</v>
      </c>
      <c r="AU87" s="132" t="s">
        <v>74</v>
      </c>
      <c r="AY87" s="15" t="s">
        <v>124</v>
      </c>
      <c r="BE87" s="133">
        <f>IF(N87="základní",J87,0)</f>
        <v>1930</v>
      </c>
      <c r="BF87" s="133">
        <f>IF(N87="snížená",J87,0)</f>
        <v>0</v>
      </c>
      <c r="BG87" s="133">
        <f>IF(N87="zákl. přenesená",J87,0)</f>
        <v>0</v>
      </c>
      <c r="BH87" s="133">
        <f>IF(N87="sníž. přenesená",J87,0)</f>
        <v>0</v>
      </c>
      <c r="BI87" s="133">
        <f>IF(N87="nulová",J87,0)</f>
        <v>0</v>
      </c>
      <c r="BJ87" s="15" t="s">
        <v>72</v>
      </c>
      <c r="BK87" s="133">
        <f>ROUND(I87*H87,2)</f>
        <v>1930</v>
      </c>
      <c r="BL87" s="15" t="s">
        <v>131</v>
      </c>
      <c r="BM87" s="132" t="s">
        <v>4000</v>
      </c>
    </row>
    <row r="88" spans="2:65" s="1" customFormat="1" ht="39">
      <c r="B88" s="27"/>
      <c r="D88" s="134" t="s">
        <v>133</v>
      </c>
      <c r="F88" s="135" t="s">
        <v>4001</v>
      </c>
      <c r="L88" s="27"/>
      <c r="M88" s="136"/>
      <c r="T88" s="47"/>
      <c r="AT88" s="15" t="s">
        <v>133</v>
      </c>
      <c r="AU88" s="15" t="s">
        <v>74</v>
      </c>
    </row>
    <row r="89" spans="2:65" s="1" customFormat="1" ht="24.2" customHeight="1">
      <c r="B89" s="121"/>
      <c r="C89" s="122" t="s">
        <v>74</v>
      </c>
      <c r="D89" s="122" t="s">
        <v>126</v>
      </c>
      <c r="E89" s="123" t="s">
        <v>4002</v>
      </c>
      <c r="F89" s="124" t="s">
        <v>4003</v>
      </c>
      <c r="G89" s="125" t="s">
        <v>129</v>
      </c>
      <c r="H89" s="126">
        <v>50</v>
      </c>
      <c r="I89" s="127">
        <v>7.72</v>
      </c>
      <c r="J89" s="127">
        <f>ROUND(I89*H89,2)</f>
        <v>386</v>
      </c>
      <c r="K89" s="124" t="s">
        <v>3999</v>
      </c>
      <c r="L89" s="27"/>
      <c r="M89" s="128" t="s">
        <v>3</v>
      </c>
      <c r="N89" s="129" t="s">
        <v>36</v>
      </c>
      <c r="O89" s="130">
        <v>0</v>
      </c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32" t="s">
        <v>131</v>
      </c>
      <c r="AT89" s="132" t="s">
        <v>126</v>
      </c>
      <c r="AU89" s="132" t="s">
        <v>74</v>
      </c>
      <c r="AY89" s="15" t="s">
        <v>124</v>
      </c>
      <c r="BE89" s="133">
        <f>IF(N89="základní",J89,0)</f>
        <v>386</v>
      </c>
      <c r="BF89" s="133">
        <f>IF(N89="snížená",J89,0)</f>
        <v>0</v>
      </c>
      <c r="BG89" s="133">
        <f>IF(N89="zákl. přenesená",J89,0)</f>
        <v>0</v>
      </c>
      <c r="BH89" s="133">
        <f>IF(N89="sníž. přenesená",J89,0)</f>
        <v>0</v>
      </c>
      <c r="BI89" s="133">
        <f>IF(N89="nulová",J89,0)</f>
        <v>0</v>
      </c>
      <c r="BJ89" s="15" t="s">
        <v>72</v>
      </c>
      <c r="BK89" s="133">
        <f>ROUND(I89*H89,2)</f>
        <v>386</v>
      </c>
      <c r="BL89" s="15" t="s">
        <v>131</v>
      </c>
      <c r="BM89" s="132" t="s">
        <v>4004</v>
      </c>
    </row>
    <row r="90" spans="2:65" s="1" customFormat="1" ht="48.75">
      <c r="B90" s="27"/>
      <c r="D90" s="134" t="s">
        <v>133</v>
      </c>
      <c r="F90" s="135" t="s">
        <v>4005</v>
      </c>
      <c r="L90" s="27"/>
      <c r="M90" s="136"/>
      <c r="T90" s="47"/>
      <c r="AT90" s="15" t="s">
        <v>133</v>
      </c>
      <c r="AU90" s="15" t="s">
        <v>74</v>
      </c>
    </row>
    <row r="91" spans="2:65" s="1" customFormat="1" ht="16.5" customHeight="1">
      <c r="B91" s="121"/>
      <c r="C91" s="122" t="s">
        <v>142</v>
      </c>
      <c r="D91" s="122" t="s">
        <v>126</v>
      </c>
      <c r="E91" s="123" t="s">
        <v>4006</v>
      </c>
      <c r="F91" s="124" t="s">
        <v>4007</v>
      </c>
      <c r="G91" s="125" t="s">
        <v>240</v>
      </c>
      <c r="H91" s="126">
        <v>50</v>
      </c>
      <c r="I91" s="127">
        <v>387</v>
      </c>
      <c r="J91" s="127">
        <f>ROUND(I91*H91,2)</f>
        <v>19350</v>
      </c>
      <c r="K91" s="124" t="s">
        <v>3999</v>
      </c>
      <c r="L91" s="27"/>
      <c r="M91" s="128" t="s">
        <v>3</v>
      </c>
      <c r="N91" s="129" t="s">
        <v>36</v>
      </c>
      <c r="O91" s="130">
        <v>0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131</v>
      </c>
      <c r="AT91" s="132" t="s">
        <v>126</v>
      </c>
      <c r="AU91" s="132" t="s">
        <v>74</v>
      </c>
      <c r="AY91" s="15" t="s">
        <v>124</v>
      </c>
      <c r="BE91" s="133">
        <f>IF(N91="základní",J91,0)</f>
        <v>19350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5" t="s">
        <v>72</v>
      </c>
      <c r="BK91" s="133">
        <f>ROUND(I91*H91,2)</f>
        <v>19350</v>
      </c>
      <c r="BL91" s="15" t="s">
        <v>131</v>
      </c>
      <c r="BM91" s="132" t="s">
        <v>4008</v>
      </c>
    </row>
    <row r="92" spans="2:65" s="1" customFormat="1" ht="48.75">
      <c r="B92" s="27"/>
      <c r="D92" s="134" t="s">
        <v>133</v>
      </c>
      <c r="F92" s="135" t="s">
        <v>4009</v>
      </c>
      <c r="L92" s="27"/>
      <c r="M92" s="136"/>
      <c r="T92" s="47"/>
      <c r="AT92" s="15" t="s">
        <v>133</v>
      </c>
      <c r="AU92" s="15" t="s">
        <v>74</v>
      </c>
    </row>
    <row r="93" spans="2:65" s="1" customFormat="1" ht="21.75" customHeight="1">
      <c r="B93" s="121"/>
      <c r="C93" s="122" t="s">
        <v>131</v>
      </c>
      <c r="D93" s="122" t="s">
        <v>126</v>
      </c>
      <c r="E93" s="123" t="s">
        <v>4010</v>
      </c>
      <c r="F93" s="124" t="s">
        <v>4011</v>
      </c>
      <c r="G93" s="125" t="s">
        <v>240</v>
      </c>
      <c r="H93" s="126">
        <v>30</v>
      </c>
      <c r="I93" s="127">
        <v>1010</v>
      </c>
      <c r="J93" s="127">
        <f>ROUND(I93*H93,2)</f>
        <v>30300</v>
      </c>
      <c r="K93" s="124" t="s">
        <v>3999</v>
      </c>
      <c r="L93" s="27"/>
      <c r="M93" s="128" t="s">
        <v>3</v>
      </c>
      <c r="N93" s="129" t="s">
        <v>36</v>
      </c>
      <c r="O93" s="130">
        <v>0</v>
      </c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32" t="s">
        <v>131</v>
      </c>
      <c r="AT93" s="132" t="s">
        <v>126</v>
      </c>
      <c r="AU93" s="132" t="s">
        <v>74</v>
      </c>
      <c r="AY93" s="15" t="s">
        <v>124</v>
      </c>
      <c r="BE93" s="133">
        <f>IF(N93="základní",J93,0)</f>
        <v>30300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5" t="s">
        <v>72</v>
      </c>
      <c r="BK93" s="133">
        <f>ROUND(I93*H93,2)</f>
        <v>30300</v>
      </c>
      <c r="BL93" s="15" t="s">
        <v>131</v>
      </c>
      <c r="BM93" s="132" t="s">
        <v>4012</v>
      </c>
    </row>
    <row r="94" spans="2:65" s="1" customFormat="1" ht="117">
      <c r="B94" s="27"/>
      <c r="D94" s="134" t="s">
        <v>133</v>
      </c>
      <c r="F94" s="135" t="s">
        <v>4013</v>
      </c>
      <c r="L94" s="27"/>
      <c r="M94" s="136"/>
      <c r="T94" s="47"/>
      <c r="AT94" s="15" t="s">
        <v>133</v>
      </c>
      <c r="AU94" s="15" t="s">
        <v>74</v>
      </c>
    </row>
    <row r="95" spans="2:65" s="1" customFormat="1" ht="21.75" customHeight="1">
      <c r="B95" s="121"/>
      <c r="C95" s="122" t="s">
        <v>153</v>
      </c>
      <c r="D95" s="122" t="s">
        <v>126</v>
      </c>
      <c r="E95" s="123" t="s">
        <v>4014</v>
      </c>
      <c r="F95" s="124" t="s">
        <v>4015</v>
      </c>
      <c r="G95" s="125" t="s">
        <v>240</v>
      </c>
      <c r="H95" s="126">
        <v>20</v>
      </c>
      <c r="I95" s="127">
        <v>1090</v>
      </c>
      <c r="J95" s="127">
        <f>ROUND(I95*H95,2)</f>
        <v>21800</v>
      </c>
      <c r="K95" s="124" t="s">
        <v>3999</v>
      </c>
      <c r="L95" s="27"/>
      <c r="M95" s="128" t="s">
        <v>3</v>
      </c>
      <c r="N95" s="129" t="s">
        <v>36</v>
      </c>
      <c r="O95" s="130">
        <v>0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32" t="s">
        <v>131</v>
      </c>
      <c r="AT95" s="132" t="s">
        <v>126</v>
      </c>
      <c r="AU95" s="132" t="s">
        <v>74</v>
      </c>
      <c r="AY95" s="15" t="s">
        <v>124</v>
      </c>
      <c r="BE95" s="133">
        <f>IF(N95="základní",J95,0)</f>
        <v>21800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5" t="s">
        <v>72</v>
      </c>
      <c r="BK95" s="133">
        <f>ROUND(I95*H95,2)</f>
        <v>21800</v>
      </c>
      <c r="BL95" s="15" t="s">
        <v>131</v>
      </c>
      <c r="BM95" s="132" t="s">
        <v>4016</v>
      </c>
    </row>
    <row r="96" spans="2:65" s="1" customFormat="1" ht="117">
      <c r="B96" s="27"/>
      <c r="D96" s="134" t="s">
        <v>133</v>
      </c>
      <c r="F96" s="135" t="s">
        <v>4017</v>
      </c>
      <c r="L96" s="27"/>
      <c r="M96" s="136"/>
      <c r="T96" s="47"/>
      <c r="AT96" s="15" t="s">
        <v>133</v>
      </c>
      <c r="AU96" s="15" t="s">
        <v>74</v>
      </c>
    </row>
    <row r="97" spans="2:65" s="1" customFormat="1" ht="24.2" customHeight="1">
      <c r="B97" s="121"/>
      <c r="C97" s="122" t="s">
        <v>160</v>
      </c>
      <c r="D97" s="122" t="s">
        <v>126</v>
      </c>
      <c r="E97" s="123" t="s">
        <v>4018</v>
      </c>
      <c r="F97" s="124" t="s">
        <v>4019</v>
      </c>
      <c r="G97" s="125" t="s">
        <v>240</v>
      </c>
      <c r="H97" s="126">
        <v>60</v>
      </c>
      <c r="I97" s="127">
        <v>1160</v>
      </c>
      <c r="J97" s="127">
        <f>ROUND(I97*H97,2)</f>
        <v>69600</v>
      </c>
      <c r="K97" s="124" t="s">
        <v>3999</v>
      </c>
      <c r="L97" s="27"/>
      <c r="M97" s="128" t="s">
        <v>3</v>
      </c>
      <c r="N97" s="129" t="s">
        <v>36</v>
      </c>
      <c r="O97" s="130">
        <v>0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131</v>
      </c>
      <c r="AT97" s="132" t="s">
        <v>126</v>
      </c>
      <c r="AU97" s="132" t="s">
        <v>74</v>
      </c>
      <c r="AY97" s="15" t="s">
        <v>124</v>
      </c>
      <c r="BE97" s="133">
        <f>IF(N97="základní",J97,0)</f>
        <v>69600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5" t="s">
        <v>72</v>
      </c>
      <c r="BK97" s="133">
        <f>ROUND(I97*H97,2)</f>
        <v>69600</v>
      </c>
      <c r="BL97" s="15" t="s">
        <v>131</v>
      </c>
      <c r="BM97" s="132" t="s">
        <v>4020</v>
      </c>
    </row>
    <row r="98" spans="2:65" s="1" customFormat="1" ht="117">
      <c r="B98" s="27"/>
      <c r="D98" s="134" t="s">
        <v>133</v>
      </c>
      <c r="F98" s="135" t="s">
        <v>4021</v>
      </c>
      <c r="L98" s="27"/>
      <c r="M98" s="136"/>
      <c r="T98" s="47"/>
      <c r="AT98" s="15" t="s">
        <v>133</v>
      </c>
      <c r="AU98" s="15" t="s">
        <v>74</v>
      </c>
    </row>
    <row r="99" spans="2:65" s="1" customFormat="1" ht="24.2" customHeight="1">
      <c r="B99" s="121"/>
      <c r="C99" s="122" t="s">
        <v>166</v>
      </c>
      <c r="D99" s="122" t="s">
        <v>126</v>
      </c>
      <c r="E99" s="123" t="s">
        <v>4022</v>
      </c>
      <c r="F99" s="124" t="s">
        <v>4023</v>
      </c>
      <c r="G99" s="125" t="s">
        <v>240</v>
      </c>
      <c r="H99" s="126">
        <v>40</v>
      </c>
      <c r="I99" s="127">
        <v>1340</v>
      </c>
      <c r="J99" s="127">
        <f>ROUND(I99*H99,2)</f>
        <v>53600</v>
      </c>
      <c r="K99" s="124" t="s">
        <v>3999</v>
      </c>
      <c r="L99" s="27"/>
      <c r="M99" s="128" t="s">
        <v>3</v>
      </c>
      <c r="N99" s="129" t="s">
        <v>36</v>
      </c>
      <c r="O99" s="130">
        <v>0</v>
      </c>
      <c r="P99" s="130">
        <f>O99*H99</f>
        <v>0</v>
      </c>
      <c r="Q99" s="130">
        <v>0</v>
      </c>
      <c r="R99" s="130">
        <f>Q99*H99</f>
        <v>0</v>
      </c>
      <c r="S99" s="130">
        <v>0</v>
      </c>
      <c r="T99" s="131">
        <f>S99*H99</f>
        <v>0</v>
      </c>
      <c r="AR99" s="132" t="s">
        <v>131</v>
      </c>
      <c r="AT99" s="132" t="s">
        <v>126</v>
      </c>
      <c r="AU99" s="132" t="s">
        <v>74</v>
      </c>
      <c r="AY99" s="15" t="s">
        <v>124</v>
      </c>
      <c r="BE99" s="133">
        <f>IF(N99="základní",J99,0)</f>
        <v>53600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5" t="s">
        <v>72</v>
      </c>
      <c r="BK99" s="133">
        <f>ROUND(I99*H99,2)</f>
        <v>53600</v>
      </c>
      <c r="BL99" s="15" t="s">
        <v>131</v>
      </c>
      <c r="BM99" s="132" t="s">
        <v>4024</v>
      </c>
    </row>
    <row r="100" spans="2:65" s="1" customFormat="1" ht="117">
      <c r="B100" s="27"/>
      <c r="D100" s="134" t="s">
        <v>133</v>
      </c>
      <c r="F100" s="135" t="s">
        <v>4025</v>
      </c>
      <c r="L100" s="27"/>
      <c r="M100" s="136"/>
      <c r="T100" s="47"/>
      <c r="AT100" s="15" t="s">
        <v>133</v>
      </c>
      <c r="AU100" s="15" t="s">
        <v>74</v>
      </c>
    </row>
    <row r="101" spans="2:65" s="1" customFormat="1" ht="24.2" customHeight="1">
      <c r="B101" s="121"/>
      <c r="C101" s="122" t="s">
        <v>172</v>
      </c>
      <c r="D101" s="122" t="s">
        <v>126</v>
      </c>
      <c r="E101" s="123" t="s">
        <v>4026</v>
      </c>
      <c r="F101" s="124" t="s">
        <v>4027</v>
      </c>
      <c r="G101" s="125" t="s">
        <v>240</v>
      </c>
      <c r="H101" s="126">
        <v>50</v>
      </c>
      <c r="I101" s="127">
        <v>749</v>
      </c>
      <c r="J101" s="127">
        <f>ROUND(I101*H101,2)</f>
        <v>37450</v>
      </c>
      <c r="K101" s="124" t="s">
        <v>3999</v>
      </c>
      <c r="L101" s="27"/>
      <c r="M101" s="128" t="s">
        <v>3</v>
      </c>
      <c r="N101" s="129" t="s">
        <v>36</v>
      </c>
      <c r="O101" s="130">
        <v>0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131</v>
      </c>
      <c r="AT101" s="132" t="s">
        <v>126</v>
      </c>
      <c r="AU101" s="132" t="s">
        <v>74</v>
      </c>
      <c r="AY101" s="15" t="s">
        <v>124</v>
      </c>
      <c r="BE101" s="133">
        <f>IF(N101="základní",J101,0)</f>
        <v>37450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5" t="s">
        <v>72</v>
      </c>
      <c r="BK101" s="133">
        <f>ROUND(I101*H101,2)</f>
        <v>37450</v>
      </c>
      <c r="BL101" s="15" t="s">
        <v>131</v>
      </c>
      <c r="BM101" s="132" t="s">
        <v>4028</v>
      </c>
    </row>
    <row r="102" spans="2:65" s="1" customFormat="1" ht="117">
      <c r="B102" s="27"/>
      <c r="D102" s="134" t="s">
        <v>133</v>
      </c>
      <c r="F102" s="135" t="s">
        <v>4029</v>
      </c>
      <c r="L102" s="27"/>
      <c r="M102" s="136"/>
      <c r="T102" s="47"/>
      <c r="AT102" s="15" t="s">
        <v>133</v>
      </c>
      <c r="AU102" s="15" t="s">
        <v>74</v>
      </c>
    </row>
    <row r="103" spans="2:65" s="1" customFormat="1" ht="24.2" customHeight="1">
      <c r="B103" s="121"/>
      <c r="C103" s="122" t="s">
        <v>178</v>
      </c>
      <c r="D103" s="122" t="s">
        <v>126</v>
      </c>
      <c r="E103" s="123" t="s">
        <v>4030</v>
      </c>
      <c r="F103" s="124" t="s">
        <v>4031</v>
      </c>
      <c r="G103" s="125" t="s">
        <v>240</v>
      </c>
      <c r="H103" s="126">
        <v>30</v>
      </c>
      <c r="I103" s="127">
        <v>809</v>
      </c>
      <c r="J103" s="127">
        <f>ROUND(I103*H103,2)</f>
        <v>24270</v>
      </c>
      <c r="K103" s="124" t="s">
        <v>3999</v>
      </c>
      <c r="L103" s="27"/>
      <c r="M103" s="128" t="s">
        <v>3</v>
      </c>
      <c r="N103" s="129" t="s">
        <v>36</v>
      </c>
      <c r="O103" s="130">
        <v>0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131</v>
      </c>
      <c r="AT103" s="132" t="s">
        <v>126</v>
      </c>
      <c r="AU103" s="132" t="s">
        <v>74</v>
      </c>
      <c r="AY103" s="15" t="s">
        <v>124</v>
      </c>
      <c r="BE103" s="133">
        <f>IF(N103="základní",J103,0)</f>
        <v>24270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5" t="s">
        <v>72</v>
      </c>
      <c r="BK103" s="133">
        <f>ROUND(I103*H103,2)</f>
        <v>24270</v>
      </c>
      <c r="BL103" s="15" t="s">
        <v>131</v>
      </c>
      <c r="BM103" s="132" t="s">
        <v>4032</v>
      </c>
    </row>
    <row r="104" spans="2:65" s="1" customFormat="1" ht="117">
      <c r="B104" s="27"/>
      <c r="D104" s="134" t="s">
        <v>133</v>
      </c>
      <c r="F104" s="135" t="s">
        <v>4033</v>
      </c>
      <c r="L104" s="27"/>
      <c r="M104" s="136"/>
      <c r="T104" s="47"/>
      <c r="AT104" s="15" t="s">
        <v>133</v>
      </c>
      <c r="AU104" s="15" t="s">
        <v>74</v>
      </c>
    </row>
    <row r="105" spans="2:65" s="1" customFormat="1" ht="24.2" customHeight="1">
      <c r="B105" s="121"/>
      <c r="C105" s="122" t="s">
        <v>184</v>
      </c>
      <c r="D105" s="122" t="s">
        <v>126</v>
      </c>
      <c r="E105" s="123" t="s">
        <v>4034</v>
      </c>
      <c r="F105" s="124" t="s">
        <v>4035</v>
      </c>
      <c r="G105" s="125" t="s">
        <v>240</v>
      </c>
      <c r="H105" s="126">
        <v>10</v>
      </c>
      <c r="I105" s="127">
        <v>850</v>
      </c>
      <c r="J105" s="127">
        <f>ROUND(I105*H105,2)</f>
        <v>8500</v>
      </c>
      <c r="K105" s="124" t="s">
        <v>3999</v>
      </c>
      <c r="L105" s="27"/>
      <c r="M105" s="128" t="s">
        <v>3</v>
      </c>
      <c r="N105" s="129" t="s">
        <v>36</v>
      </c>
      <c r="O105" s="130">
        <v>0</v>
      </c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32" t="s">
        <v>131</v>
      </c>
      <c r="AT105" s="132" t="s">
        <v>126</v>
      </c>
      <c r="AU105" s="132" t="s">
        <v>74</v>
      </c>
      <c r="AY105" s="15" t="s">
        <v>124</v>
      </c>
      <c r="BE105" s="133">
        <f>IF(N105="základní",J105,0)</f>
        <v>8500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5" t="s">
        <v>72</v>
      </c>
      <c r="BK105" s="133">
        <f>ROUND(I105*H105,2)</f>
        <v>8500</v>
      </c>
      <c r="BL105" s="15" t="s">
        <v>131</v>
      </c>
      <c r="BM105" s="132" t="s">
        <v>4036</v>
      </c>
    </row>
    <row r="106" spans="2:65" s="1" customFormat="1" ht="117">
      <c r="B106" s="27"/>
      <c r="D106" s="134" t="s">
        <v>133</v>
      </c>
      <c r="F106" s="135" t="s">
        <v>4037</v>
      </c>
      <c r="L106" s="27"/>
      <c r="M106" s="136"/>
      <c r="T106" s="47"/>
      <c r="AT106" s="15" t="s">
        <v>133</v>
      </c>
      <c r="AU106" s="15" t="s">
        <v>74</v>
      </c>
    </row>
    <row r="107" spans="2:65" s="1" customFormat="1" ht="33" customHeight="1">
      <c r="B107" s="121"/>
      <c r="C107" s="122" t="s">
        <v>190</v>
      </c>
      <c r="D107" s="122" t="s">
        <v>126</v>
      </c>
      <c r="E107" s="123" t="s">
        <v>4038</v>
      </c>
      <c r="F107" s="124" t="s">
        <v>4039</v>
      </c>
      <c r="G107" s="125" t="s">
        <v>240</v>
      </c>
      <c r="H107" s="126">
        <v>5</v>
      </c>
      <c r="I107" s="127">
        <v>997</v>
      </c>
      <c r="J107" s="127">
        <f>ROUND(I107*H107,2)</f>
        <v>4985</v>
      </c>
      <c r="K107" s="124" t="s">
        <v>3999</v>
      </c>
      <c r="L107" s="27"/>
      <c r="M107" s="128" t="s">
        <v>3</v>
      </c>
      <c r="N107" s="129" t="s">
        <v>36</v>
      </c>
      <c r="O107" s="130">
        <v>0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131</v>
      </c>
      <c r="AT107" s="132" t="s">
        <v>126</v>
      </c>
      <c r="AU107" s="132" t="s">
        <v>74</v>
      </c>
      <c r="AY107" s="15" t="s">
        <v>124</v>
      </c>
      <c r="BE107" s="133">
        <f>IF(N107="základní",J107,0)</f>
        <v>4985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5" t="s">
        <v>72</v>
      </c>
      <c r="BK107" s="133">
        <f>ROUND(I107*H107,2)</f>
        <v>4985</v>
      </c>
      <c r="BL107" s="15" t="s">
        <v>131</v>
      </c>
      <c r="BM107" s="132" t="s">
        <v>4040</v>
      </c>
    </row>
    <row r="108" spans="2:65" s="1" customFormat="1" ht="117">
      <c r="B108" s="27"/>
      <c r="D108" s="134" t="s">
        <v>133</v>
      </c>
      <c r="F108" s="135" t="s">
        <v>4041</v>
      </c>
      <c r="L108" s="27"/>
      <c r="M108" s="136"/>
      <c r="T108" s="47"/>
      <c r="AT108" s="15" t="s">
        <v>133</v>
      </c>
      <c r="AU108" s="15" t="s">
        <v>74</v>
      </c>
    </row>
    <row r="109" spans="2:65" s="1" customFormat="1" ht="24.2" customHeight="1">
      <c r="B109" s="121"/>
      <c r="C109" s="122" t="s">
        <v>9</v>
      </c>
      <c r="D109" s="122" t="s">
        <v>126</v>
      </c>
      <c r="E109" s="123" t="s">
        <v>4042</v>
      </c>
      <c r="F109" s="124" t="s">
        <v>4043</v>
      </c>
      <c r="G109" s="125" t="s">
        <v>240</v>
      </c>
      <c r="H109" s="126">
        <v>50</v>
      </c>
      <c r="I109" s="127">
        <v>313</v>
      </c>
      <c r="J109" s="127">
        <f>ROUND(I109*H109,2)</f>
        <v>15650</v>
      </c>
      <c r="K109" s="124" t="s">
        <v>3999</v>
      </c>
      <c r="L109" s="27"/>
      <c r="M109" s="128" t="s">
        <v>3</v>
      </c>
      <c r="N109" s="129" t="s">
        <v>36</v>
      </c>
      <c r="O109" s="130">
        <v>0</v>
      </c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131</v>
      </c>
      <c r="AT109" s="132" t="s">
        <v>126</v>
      </c>
      <c r="AU109" s="132" t="s">
        <v>74</v>
      </c>
      <c r="AY109" s="15" t="s">
        <v>124</v>
      </c>
      <c r="BE109" s="133">
        <f>IF(N109="základní",J109,0)</f>
        <v>15650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5" t="s">
        <v>72</v>
      </c>
      <c r="BK109" s="133">
        <f>ROUND(I109*H109,2)</f>
        <v>15650</v>
      </c>
      <c r="BL109" s="15" t="s">
        <v>131</v>
      </c>
      <c r="BM109" s="132" t="s">
        <v>4044</v>
      </c>
    </row>
    <row r="110" spans="2:65" s="1" customFormat="1" ht="48.75">
      <c r="B110" s="27"/>
      <c r="D110" s="134" t="s">
        <v>133</v>
      </c>
      <c r="F110" s="135" t="s">
        <v>4045</v>
      </c>
      <c r="L110" s="27"/>
      <c r="M110" s="136"/>
      <c r="T110" s="47"/>
      <c r="AT110" s="15" t="s">
        <v>133</v>
      </c>
      <c r="AU110" s="15" t="s">
        <v>74</v>
      </c>
    </row>
    <row r="111" spans="2:65" s="1" customFormat="1" ht="16.5" customHeight="1">
      <c r="B111" s="121"/>
      <c r="C111" s="122" t="s">
        <v>201</v>
      </c>
      <c r="D111" s="122" t="s">
        <v>126</v>
      </c>
      <c r="E111" s="123" t="s">
        <v>4046</v>
      </c>
      <c r="F111" s="124" t="s">
        <v>4047</v>
      </c>
      <c r="G111" s="125" t="s">
        <v>240</v>
      </c>
      <c r="H111" s="126">
        <v>50</v>
      </c>
      <c r="I111" s="127">
        <v>689</v>
      </c>
      <c r="J111" s="127">
        <f>ROUND(I111*H111,2)</f>
        <v>34450</v>
      </c>
      <c r="K111" s="124" t="s">
        <v>3999</v>
      </c>
      <c r="L111" s="27"/>
      <c r="M111" s="128" t="s">
        <v>3</v>
      </c>
      <c r="N111" s="129" t="s">
        <v>36</v>
      </c>
      <c r="O111" s="130">
        <v>0</v>
      </c>
      <c r="P111" s="130">
        <f>O111*H111</f>
        <v>0</v>
      </c>
      <c r="Q111" s="130">
        <v>0</v>
      </c>
      <c r="R111" s="130">
        <f>Q111*H111</f>
        <v>0</v>
      </c>
      <c r="S111" s="130">
        <v>0</v>
      </c>
      <c r="T111" s="131">
        <f>S111*H111</f>
        <v>0</v>
      </c>
      <c r="AR111" s="132" t="s">
        <v>131</v>
      </c>
      <c r="AT111" s="132" t="s">
        <v>126</v>
      </c>
      <c r="AU111" s="132" t="s">
        <v>74</v>
      </c>
      <c r="AY111" s="15" t="s">
        <v>124</v>
      </c>
      <c r="BE111" s="133">
        <f>IF(N111="základní",J111,0)</f>
        <v>34450</v>
      </c>
      <c r="BF111" s="133">
        <f>IF(N111="snížená",J111,0)</f>
        <v>0</v>
      </c>
      <c r="BG111" s="133">
        <f>IF(N111="zákl. přenesená",J111,0)</f>
        <v>0</v>
      </c>
      <c r="BH111" s="133">
        <f>IF(N111="sníž. přenesená",J111,0)</f>
        <v>0</v>
      </c>
      <c r="BI111" s="133">
        <f>IF(N111="nulová",J111,0)</f>
        <v>0</v>
      </c>
      <c r="BJ111" s="15" t="s">
        <v>72</v>
      </c>
      <c r="BK111" s="133">
        <f>ROUND(I111*H111,2)</f>
        <v>34450</v>
      </c>
      <c r="BL111" s="15" t="s">
        <v>131</v>
      </c>
      <c r="BM111" s="132" t="s">
        <v>4048</v>
      </c>
    </row>
    <row r="112" spans="2:65" s="1" customFormat="1" ht="58.5">
      <c r="B112" s="27"/>
      <c r="D112" s="134" t="s">
        <v>133</v>
      </c>
      <c r="F112" s="135" t="s">
        <v>4049</v>
      </c>
      <c r="L112" s="27"/>
      <c r="M112" s="136"/>
      <c r="T112" s="47"/>
      <c r="AT112" s="15" t="s">
        <v>133</v>
      </c>
      <c r="AU112" s="15" t="s">
        <v>74</v>
      </c>
    </row>
    <row r="113" spans="2:65" s="1" customFormat="1" ht="24.2" customHeight="1">
      <c r="B113" s="121"/>
      <c r="C113" s="122" t="s">
        <v>207</v>
      </c>
      <c r="D113" s="122" t="s">
        <v>126</v>
      </c>
      <c r="E113" s="123" t="s">
        <v>4050</v>
      </c>
      <c r="F113" s="124" t="s">
        <v>4051</v>
      </c>
      <c r="G113" s="125" t="s">
        <v>252</v>
      </c>
      <c r="H113" s="126">
        <v>250</v>
      </c>
      <c r="I113" s="127">
        <v>150</v>
      </c>
      <c r="J113" s="127">
        <f>ROUND(I113*H113,2)</f>
        <v>37500</v>
      </c>
      <c r="K113" s="124" t="s">
        <v>3999</v>
      </c>
      <c r="L113" s="27"/>
      <c r="M113" s="128" t="s">
        <v>3</v>
      </c>
      <c r="N113" s="129" t="s">
        <v>36</v>
      </c>
      <c r="O113" s="130">
        <v>0</v>
      </c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32" t="s">
        <v>131</v>
      </c>
      <c r="AT113" s="132" t="s">
        <v>126</v>
      </c>
      <c r="AU113" s="132" t="s">
        <v>74</v>
      </c>
      <c r="AY113" s="15" t="s">
        <v>124</v>
      </c>
      <c r="BE113" s="133">
        <f>IF(N113="základní",J113,0)</f>
        <v>37500</v>
      </c>
      <c r="BF113" s="133">
        <f>IF(N113="snížená",J113,0)</f>
        <v>0</v>
      </c>
      <c r="BG113" s="133">
        <f>IF(N113="zákl. přenesená",J113,0)</f>
        <v>0</v>
      </c>
      <c r="BH113" s="133">
        <f>IF(N113="sníž. přenesená",J113,0)</f>
        <v>0</v>
      </c>
      <c r="BI113" s="133">
        <f>IF(N113="nulová",J113,0)</f>
        <v>0</v>
      </c>
      <c r="BJ113" s="15" t="s">
        <v>72</v>
      </c>
      <c r="BK113" s="133">
        <f>ROUND(I113*H113,2)</f>
        <v>37500</v>
      </c>
      <c r="BL113" s="15" t="s">
        <v>131</v>
      </c>
      <c r="BM113" s="132" t="s">
        <v>4052</v>
      </c>
    </row>
    <row r="114" spans="2:65" s="1" customFormat="1" ht="39">
      <c r="B114" s="27"/>
      <c r="D114" s="134" t="s">
        <v>133</v>
      </c>
      <c r="F114" s="135" t="s">
        <v>4053</v>
      </c>
      <c r="L114" s="27"/>
      <c r="M114" s="136"/>
      <c r="T114" s="47"/>
      <c r="AT114" s="15" t="s">
        <v>133</v>
      </c>
      <c r="AU114" s="15" t="s">
        <v>74</v>
      </c>
    </row>
    <row r="115" spans="2:65" s="1" customFormat="1" ht="19.5">
      <c r="B115" s="27"/>
      <c r="D115" s="134" t="s">
        <v>3820</v>
      </c>
      <c r="F115" s="154" t="s">
        <v>4054</v>
      </c>
      <c r="L115" s="27"/>
      <c r="M115" s="136"/>
      <c r="T115" s="47"/>
      <c r="AT115" s="15" t="s">
        <v>3820</v>
      </c>
      <c r="AU115" s="15" t="s">
        <v>74</v>
      </c>
    </row>
    <row r="116" spans="2:65" s="1" customFormat="1" ht="24.2" customHeight="1">
      <c r="B116" s="121"/>
      <c r="C116" s="122" t="s">
        <v>213</v>
      </c>
      <c r="D116" s="122" t="s">
        <v>126</v>
      </c>
      <c r="E116" s="123" t="s">
        <v>4055</v>
      </c>
      <c r="F116" s="124" t="s">
        <v>4056</v>
      </c>
      <c r="G116" s="125" t="s">
        <v>252</v>
      </c>
      <c r="H116" s="126">
        <v>250</v>
      </c>
      <c r="I116" s="127">
        <v>131</v>
      </c>
      <c r="J116" s="127">
        <f>ROUND(I116*H116,2)</f>
        <v>32750</v>
      </c>
      <c r="K116" s="124" t="s">
        <v>3999</v>
      </c>
      <c r="L116" s="27"/>
      <c r="M116" s="128" t="s">
        <v>3</v>
      </c>
      <c r="N116" s="129" t="s">
        <v>36</v>
      </c>
      <c r="O116" s="130">
        <v>0</v>
      </c>
      <c r="P116" s="130">
        <f>O116*H116</f>
        <v>0</v>
      </c>
      <c r="Q116" s="130">
        <v>0</v>
      </c>
      <c r="R116" s="130">
        <f>Q116*H116</f>
        <v>0</v>
      </c>
      <c r="S116" s="130">
        <v>0</v>
      </c>
      <c r="T116" s="131">
        <f>S116*H116</f>
        <v>0</v>
      </c>
      <c r="AR116" s="132" t="s">
        <v>131</v>
      </c>
      <c r="AT116" s="132" t="s">
        <v>126</v>
      </c>
      <c r="AU116" s="132" t="s">
        <v>74</v>
      </c>
      <c r="AY116" s="15" t="s">
        <v>124</v>
      </c>
      <c r="BE116" s="133">
        <f>IF(N116="základní",J116,0)</f>
        <v>32750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5" t="s">
        <v>72</v>
      </c>
      <c r="BK116" s="133">
        <f>ROUND(I116*H116,2)</f>
        <v>32750</v>
      </c>
      <c r="BL116" s="15" t="s">
        <v>131</v>
      </c>
      <c r="BM116" s="132" t="s">
        <v>4057</v>
      </c>
    </row>
    <row r="117" spans="2:65" s="1" customFormat="1" ht="39">
      <c r="B117" s="27"/>
      <c r="D117" s="134" t="s">
        <v>133</v>
      </c>
      <c r="F117" s="135" t="s">
        <v>4058</v>
      </c>
      <c r="L117" s="27"/>
      <c r="M117" s="136"/>
      <c r="T117" s="47"/>
      <c r="AT117" s="15" t="s">
        <v>133</v>
      </c>
      <c r="AU117" s="15" t="s">
        <v>74</v>
      </c>
    </row>
    <row r="118" spans="2:65" s="1" customFormat="1" ht="19.5">
      <c r="B118" s="27"/>
      <c r="D118" s="134" t="s">
        <v>3820</v>
      </c>
      <c r="F118" s="154" t="s">
        <v>4054</v>
      </c>
      <c r="L118" s="27"/>
      <c r="M118" s="136"/>
      <c r="T118" s="47"/>
      <c r="AT118" s="15" t="s">
        <v>3820</v>
      </c>
      <c r="AU118" s="15" t="s">
        <v>74</v>
      </c>
    </row>
    <row r="119" spans="2:65" s="1" customFormat="1" ht="24.2" customHeight="1">
      <c r="B119" s="121"/>
      <c r="C119" s="122" t="s">
        <v>219</v>
      </c>
      <c r="D119" s="122" t="s">
        <v>126</v>
      </c>
      <c r="E119" s="123" t="s">
        <v>4059</v>
      </c>
      <c r="F119" s="124" t="s">
        <v>4060</v>
      </c>
      <c r="G119" s="125" t="s">
        <v>4061</v>
      </c>
      <c r="H119" s="126">
        <v>0.05</v>
      </c>
      <c r="I119" s="127">
        <v>25500</v>
      </c>
      <c r="J119" s="127">
        <f>ROUND(I119*H119,2)</f>
        <v>1275</v>
      </c>
      <c r="K119" s="124" t="s">
        <v>3999</v>
      </c>
      <c r="L119" s="27"/>
      <c r="M119" s="128" t="s">
        <v>3</v>
      </c>
      <c r="N119" s="129" t="s">
        <v>36</v>
      </c>
      <c r="O119" s="130">
        <v>0</v>
      </c>
      <c r="P119" s="130">
        <f>O119*H119</f>
        <v>0</v>
      </c>
      <c r="Q119" s="130">
        <v>0</v>
      </c>
      <c r="R119" s="130">
        <f>Q119*H119</f>
        <v>0</v>
      </c>
      <c r="S119" s="130">
        <v>0</v>
      </c>
      <c r="T119" s="131">
        <f>S119*H119</f>
        <v>0</v>
      </c>
      <c r="AR119" s="132" t="s">
        <v>131</v>
      </c>
      <c r="AT119" s="132" t="s">
        <v>126</v>
      </c>
      <c r="AU119" s="132" t="s">
        <v>74</v>
      </c>
      <c r="AY119" s="15" t="s">
        <v>124</v>
      </c>
      <c r="BE119" s="133">
        <f>IF(N119="základní",J119,0)</f>
        <v>1275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5" t="s">
        <v>72</v>
      </c>
      <c r="BK119" s="133">
        <f>ROUND(I119*H119,2)</f>
        <v>1275</v>
      </c>
      <c r="BL119" s="15" t="s">
        <v>131</v>
      </c>
      <c r="BM119" s="132" t="s">
        <v>4062</v>
      </c>
    </row>
    <row r="120" spans="2:65" s="1" customFormat="1" ht="48.75">
      <c r="B120" s="27"/>
      <c r="D120" s="134" t="s">
        <v>133</v>
      </c>
      <c r="F120" s="135" t="s">
        <v>4063</v>
      </c>
      <c r="L120" s="27"/>
      <c r="M120" s="136"/>
      <c r="T120" s="47"/>
      <c r="AT120" s="15" t="s">
        <v>133</v>
      </c>
      <c r="AU120" s="15" t="s">
        <v>74</v>
      </c>
    </row>
    <row r="121" spans="2:65" s="1" customFormat="1" ht="19.5">
      <c r="B121" s="27"/>
      <c r="D121" s="134" t="s">
        <v>3820</v>
      </c>
      <c r="F121" s="154" t="s">
        <v>4064</v>
      </c>
      <c r="L121" s="27"/>
      <c r="M121" s="136"/>
      <c r="T121" s="47"/>
      <c r="AT121" s="15" t="s">
        <v>3820</v>
      </c>
      <c r="AU121" s="15" t="s">
        <v>74</v>
      </c>
    </row>
    <row r="122" spans="2:65" s="1" customFormat="1" ht="24.2" customHeight="1">
      <c r="B122" s="121"/>
      <c r="C122" s="122" t="s">
        <v>225</v>
      </c>
      <c r="D122" s="122" t="s">
        <v>126</v>
      </c>
      <c r="E122" s="123" t="s">
        <v>4065</v>
      </c>
      <c r="F122" s="124" t="s">
        <v>4066</v>
      </c>
      <c r="G122" s="125" t="s">
        <v>4061</v>
      </c>
      <c r="H122" s="126">
        <v>0.04</v>
      </c>
      <c r="I122" s="127">
        <v>24600</v>
      </c>
      <c r="J122" s="127">
        <f>ROUND(I122*H122,2)</f>
        <v>984</v>
      </c>
      <c r="K122" s="124" t="s">
        <v>3999</v>
      </c>
      <c r="L122" s="27"/>
      <c r="M122" s="128" t="s">
        <v>3</v>
      </c>
      <c r="N122" s="129" t="s">
        <v>36</v>
      </c>
      <c r="O122" s="130">
        <v>0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131</v>
      </c>
      <c r="AT122" s="132" t="s">
        <v>126</v>
      </c>
      <c r="AU122" s="132" t="s">
        <v>74</v>
      </c>
      <c r="AY122" s="15" t="s">
        <v>124</v>
      </c>
      <c r="BE122" s="133">
        <f>IF(N122="základní",J122,0)</f>
        <v>984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5" t="s">
        <v>72</v>
      </c>
      <c r="BK122" s="133">
        <f>ROUND(I122*H122,2)</f>
        <v>984</v>
      </c>
      <c r="BL122" s="15" t="s">
        <v>131</v>
      </c>
      <c r="BM122" s="132" t="s">
        <v>4067</v>
      </c>
    </row>
    <row r="123" spans="2:65" s="1" customFormat="1" ht="48.75">
      <c r="B123" s="27"/>
      <c r="D123" s="134" t="s">
        <v>133</v>
      </c>
      <c r="F123" s="135" t="s">
        <v>4068</v>
      </c>
      <c r="L123" s="27"/>
      <c r="M123" s="136"/>
      <c r="T123" s="47"/>
      <c r="AT123" s="15" t="s">
        <v>133</v>
      </c>
      <c r="AU123" s="15" t="s">
        <v>74</v>
      </c>
    </row>
    <row r="124" spans="2:65" s="1" customFormat="1" ht="19.5">
      <c r="B124" s="27"/>
      <c r="D124" s="134" t="s">
        <v>3820</v>
      </c>
      <c r="F124" s="154" t="s">
        <v>4064</v>
      </c>
      <c r="L124" s="27"/>
      <c r="M124" s="136"/>
      <c r="T124" s="47"/>
      <c r="AT124" s="15" t="s">
        <v>3820</v>
      </c>
      <c r="AU124" s="15" t="s">
        <v>74</v>
      </c>
    </row>
    <row r="125" spans="2:65" s="1" customFormat="1" ht="16.5" customHeight="1">
      <c r="B125" s="121"/>
      <c r="C125" s="122" t="s">
        <v>231</v>
      </c>
      <c r="D125" s="122" t="s">
        <v>126</v>
      </c>
      <c r="E125" s="123" t="s">
        <v>4069</v>
      </c>
      <c r="F125" s="124" t="s">
        <v>4070</v>
      </c>
      <c r="G125" s="125" t="s">
        <v>240</v>
      </c>
      <c r="H125" s="126">
        <v>50</v>
      </c>
      <c r="I125" s="127">
        <v>724</v>
      </c>
      <c r="J125" s="127">
        <f>ROUND(I125*H125,2)</f>
        <v>36200</v>
      </c>
      <c r="K125" s="124" t="s">
        <v>3999</v>
      </c>
      <c r="L125" s="27"/>
      <c r="M125" s="128" t="s">
        <v>3</v>
      </c>
      <c r="N125" s="129" t="s">
        <v>36</v>
      </c>
      <c r="O125" s="130">
        <v>0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131</v>
      </c>
      <c r="AT125" s="132" t="s">
        <v>126</v>
      </c>
      <c r="AU125" s="132" t="s">
        <v>74</v>
      </c>
      <c r="AY125" s="15" t="s">
        <v>124</v>
      </c>
      <c r="BE125" s="133">
        <f>IF(N125="základní",J125,0)</f>
        <v>36200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72</v>
      </c>
      <c r="BK125" s="133">
        <f>ROUND(I125*H125,2)</f>
        <v>36200</v>
      </c>
      <c r="BL125" s="15" t="s">
        <v>131</v>
      </c>
      <c r="BM125" s="132" t="s">
        <v>4071</v>
      </c>
    </row>
    <row r="126" spans="2:65" s="1" customFormat="1" ht="48.75">
      <c r="B126" s="27"/>
      <c r="D126" s="134" t="s">
        <v>133</v>
      </c>
      <c r="F126" s="135" t="s">
        <v>4072</v>
      </c>
      <c r="L126" s="27"/>
      <c r="M126" s="136"/>
      <c r="T126" s="47"/>
      <c r="AT126" s="15" t="s">
        <v>133</v>
      </c>
      <c r="AU126" s="15" t="s">
        <v>74</v>
      </c>
    </row>
    <row r="127" spans="2:65" s="1" customFormat="1" ht="16.5" customHeight="1">
      <c r="B127" s="121"/>
      <c r="C127" s="122" t="s">
        <v>237</v>
      </c>
      <c r="D127" s="122" t="s">
        <v>126</v>
      </c>
      <c r="E127" s="123" t="s">
        <v>4073</v>
      </c>
      <c r="F127" s="124" t="s">
        <v>4074</v>
      </c>
      <c r="G127" s="125" t="s">
        <v>240</v>
      </c>
      <c r="H127" s="126">
        <v>20</v>
      </c>
      <c r="I127" s="127">
        <v>571</v>
      </c>
      <c r="J127" s="127">
        <f>ROUND(I127*H127,2)</f>
        <v>11420</v>
      </c>
      <c r="K127" s="124" t="s">
        <v>3999</v>
      </c>
      <c r="L127" s="27"/>
      <c r="M127" s="128" t="s">
        <v>3</v>
      </c>
      <c r="N127" s="129" t="s">
        <v>36</v>
      </c>
      <c r="O127" s="130">
        <v>0</v>
      </c>
      <c r="P127" s="130">
        <f>O127*H127</f>
        <v>0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131</v>
      </c>
      <c r="AT127" s="132" t="s">
        <v>126</v>
      </c>
      <c r="AU127" s="132" t="s">
        <v>74</v>
      </c>
      <c r="AY127" s="15" t="s">
        <v>124</v>
      </c>
      <c r="BE127" s="133">
        <f>IF(N127="základní",J127,0)</f>
        <v>11420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72</v>
      </c>
      <c r="BK127" s="133">
        <f>ROUND(I127*H127,2)</f>
        <v>11420</v>
      </c>
      <c r="BL127" s="15" t="s">
        <v>131</v>
      </c>
      <c r="BM127" s="132" t="s">
        <v>4075</v>
      </c>
    </row>
    <row r="128" spans="2:65" s="1" customFormat="1" ht="48.75">
      <c r="B128" s="27"/>
      <c r="D128" s="134" t="s">
        <v>133</v>
      </c>
      <c r="F128" s="135" t="s">
        <v>4076</v>
      </c>
      <c r="L128" s="27"/>
      <c r="M128" s="136"/>
      <c r="T128" s="47"/>
      <c r="AT128" s="15" t="s">
        <v>133</v>
      </c>
      <c r="AU128" s="15" t="s">
        <v>74</v>
      </c>
    </row>
    <row r="129" spans="2:65" s="1" customFormat="1" ht="16.5" customHeight="1">
      <c r="B129" s="121"/>
      <c r="C129" s="122" t="s">
        <v>244</v>
      </c>
      <c r="D129" s="122" t="s">
        <v>126</v>
      </c>
      <c r="E129" s="123" t="s">
        <v>4077</v>
      </c>
      <c r="F129" s="124" t="s">
        <v>4078</v>
      </c>
      <c r="G129" s="125" t="s">
        <v>4061</v>
      </c>
      <c r="H129" s="126">
        <v>0.2</v>
      </c>
      <c r="I129" s="127">
        <v>97000</v>
      </c>
      <c r="J129" s="127">
        <f>ROUND(I129*H129,2)</f>
        <v>19400</v>
      </c>
      <c r="K129" s="124" t="s">
        <v>3999</v>
      </c>
      <c r="L129" s="27"/>
      <c r="M129" s="128" t="s">
        <v>3</v>
      </c>
      <c r="N129" s="129" t="s">
        <v>36</v>
      </c>
      <c r="O129" s="130">
        <v>0</v>
      </c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131</v>
      </c>
      <c r="AT129" s="132" t="s">
        <v>126</v>
      </c>
      <c r="AU129" s="132" t="s">
        <v>74</v>
      </c>
      <c r="AY129" s="15" t="s">
        <v>124</v>
      </c>
      <c r="BE129" s="133">
        <f>IF(N129="základní",J129,0)</f>
        <v>19400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72</v>
      </c>
      <c r="BK129" s="133">
        <f>ROUND(I129*H129,2)</f>
        <v>19400</v>
      </c>
      <c r="BL129" s="15" t="s">
        <v>131</v>
      </c>
      <c r="BM129" s="132" t="s">
        <v>4079</v>
      </c>
    </row>
    <row r="130" spans="2:65" s="1" customFormat="1" ht="39">
      <c r="B130" s="27"/>
      <c r="D130" s="134" t="s">
        <v>133</v>
      </c>
      <c r="F130" s="135" t="s">
        <v>4080</v>
      </c>
      <c r="L130" s="27"/>
      <c r="M130" s="136"/>
      <c r="T130" s="47"/>
      <c r="AT130" s="15" t="s">
        <v>133</v>
      </c>
      <c r="AU130" s="15" t="s">
        <v>74</v>
      </c>
    </row>
    <row r="131" spans="2:65" s="1" customFormat="1" ht="19.5">
      <c r="B131" s="27"/>
      <c r="D131" s="134" t="s">
        <v>3820</v>
      </c>
      <c r="F131" s="154" t="s">
        <v>4064</v>
      </c>
      <c r="L131" s="27"/>
      <c r="M131" s="136"/>
      <c r="T131" s="47"/>
      <c r="AT131" s="15" t="s">
        <v>3820</v>
      </c>
      <c r="AU131" s="15" t="s">
        <v>74</v>
      </c>
    </row>
    <row r="132" spans="2:65" s="1" customFormat="1" ht="37.9" customHeight="1">
      <c r="B132" s="121"/>
      <c r="C132" s="122" t="s">
        <v>8</v>
      </c>
      <c r="D132" s="122" t="s">
        <v>126</v>
      </c>
      <c r="E132" s="123" t="s">
        <v>4081</v>
      </c>
      <c r="F132" s="124" t="s">
        <v>4082</v>
      </c>
      <c r="G132" s="125" t="s">
        <v>156</v>
      </c>
      <c r="H132" s="126">
        <v>5</v>
      </c>
      <c r="I132" s="127">
        <v>1110</v>
      </c>
      <c r="J132" s="127">
        <f>ROUND(I132*H132,2)</f>
        <v>5550</v>
      </c>
      <c r="K132" s="124" t="s">
        <v>3999</v>
      </c>
      <c r="L132" s="27"/>
      <c r="M132" s="128" t="s">
        <v>3</v>
      </c>
      <c r="N132" s="129" t="s">
        <v>36</v>
      </c>
      <c r="O132" s="130">
        <v>0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131</v>
      </c>
      <c r="AT132" s="132" t="s">
        <v>126</v>
      </c>
      <c r="AU132" s="132" t="s">
        <v>74</v>
      </c>
      <c r="AY132" s="15" t="s">
        <v>124</v>
      </c>
      <c r="BE132" s="133">
        <f>IF(N132="základní",J132,0)</f>
        <v>5550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5" t="s">
        <v>72</v>
      </c>
      <c r="BK132" s="133">
        <f>ROUND(I132*H132,2)</f>
        <v>5550</v>
      </c>
      <c r="BL132" s="15" t="s">
        <v>131</v>
      </c>
      <c r="BM132" s="132" t="s">
        <v>4083</v>
      </c>
    </row>
    <row r="133" spans="2:65" s="1" customFormat="1" ht="117">
      <c r="B133" s="27"/>
      <c r="D133" s="134" t="s">
        <v>133</v>
      </c>
      <c r="F133" s="135" t="s">
        <v>4084</v>
      </c>
      <c r="L133" s="27"/>
      <c r="M133" s="136"/>
      <c r="T133" s="47"/>
      <c r="AT133" s="15" t="s">
        <v>133</v>
      </c>
      <c r="AU133" s="15" t="s">
        <v>74</v>
      </c>
    </row>
    <row r="134" spans="2:65" s="1" customFormat="1" ht="37.9" customHeight="1">
      <c r="B134" s="121"/>
      <c r="C134" s="122" t="s">
        <v>256</v>
      </c>
      <c r="D134" s="122" t="s">
        <v>126</v>
      </c>
      <c r="E134" s="123" t="s">
        <v>4085</v>
      </c>
      <c r="F134" s="124" t="s">
        <v>4086</v>
      </c>
      <c r="G134" s="125" t="s">
        <v>156</v>
      </c>
      <c r="H134" s="126">
        <v>5</v>
      </c>
      <c r="I134" s="127">
        <v>1050</v>
      </c>
      <c r="J134" s="127">
        <f>ROUND(I134*H134,2)</f>
        <v>5250</v>
      </c>
      <c r="K134" s="124" t="s">
        <v>3999</v>
      </c>
      <c r="L134" s="27"/>
      <c r="M134" s="128" t="s">
        <v>3</v>
      </c>
      <c r="N134" s="129" t="s">
        <v>36</v>
      </c>
      <c r="O134" s="130">
        <v>0</v>
      </c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32" t="s">
        <v>131</v>
      </c>
      <c r="AT134" s="132" t="s">
        <v>126</v>
      </c>
      <c r="AU134" s="132" t="s">
        <v>74</v>
      </c>
      <c r="AY134" s="15" t="s">
        <v>124</v>
      </c>
      <c r="BE134" s="133">
        <f>IF(N134="základní",J134,0)</f>
        <v>5250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5" t="s">
        <v>72</v>
      </c>
      <c r="BK134" s="133">
        <f>ROUND(I134*H134,2)</f>
        <v>5250</v>
      </c>
      <c r="BL134" s="15" t="s">
        <v>131</v>
      </c>
      <c r="BM134" s="132" t="s">
        <v>4087</v>
      </c>
    </row>
    <row r="135" spans="2:65" s="1" customFormat="1" ht="117">
      <c r="B135" s="27"/>
      <c r="D135" s="134" t="s">
        <v>133</v>
      </c>
      <c r="F135" s="135" t="s">
        <v>4088</v>
      </c>
      <c r="L135" s="27"/>
      <c r="M135" s="136"/>
      <c r="T135" s="47"/>
      <c r="AT135" s="15" t="s">
        <v>133</v>
      </c>
      <c r="AU135" s="15" t="s">
        <v>74</v>
      </c>
    </row>
    <row r="136" spans="2:65" s="1" customFormat="1" ht="16.5" customHeight="1">
      <c r="B136" s="121"/>
      <c r="C136" s="122" t="s">
        <v>262</v>
      </c>
      <c r="D136" s="122" t="s">
        <v>126</v>
      </c>
      <c r="E136" s="123" t="s">
        <v>4089</v>
      </c>
      <c r="F136" s="124" t="s">
        <v>4090</v>
      </c>
      <c r="G136" s="125" t="s">
        <v>252</v>
      </c>
      <c r="H136" s="126">
        <v>100</v>
      </c>
      <c r="I136" s="127">
        <v>187</v>
      </c>
      <c r="J136" s="127">
        <f>ROUND(I136*H136,2)</f>
        <v>18700</v>
      </c>
      <c r="K136" s="124" t="s">
        <v>3999</v>
      </c>
      <c r="L136" s="27"/>
      <c r="M136" s="128" t="s">
        <v>3</v>
      </c>
      <c r="N136" s="129" t="s">
        <v>36</v>
      </c>
      <c r="O136" s="130">
        <v>0</v>
      </c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32" t="s">
        <v>131</v>
      </c>
      <c r="AT136" s="132" t="s">
        <v>126</v>
      </c>
      <c r="AU136" s="132" t="s">
        <v>74</v>
      </c>
      <c r="AY136" s="15" t="s">
        <v>124</v>
      </c>
      <c r="BE136" s="133">
        <f>IF(N136="základní",J136,0)</f>
        <v>18700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72</v>
      </c>
      <c r="BK136" s="133">
        <f>ROUND(I136*H136,2)</f>
        <v>18700</v>
      </c>
      <c r="BL136" s="15" t="s">
        <v>131</v>
      </c>
      <c r="BM136" s="132" t="s">
        <v>4091</v>
      </c>
    </row>
    <row r="137" spans="2:65" s="1" customFormat="1" ht="39">
      <c r="B137" s="27"/>
      <c r="D137" s="134" t="s">
        <v>133</v>
      </c>
      <c r="F137" s="135" t="s">
        <v>4092</v>
      </c>
      <c r="L137" s="27"/>
      <c r="M137" s="136"/>
      <c r="T137" s="47"/>
      <c r="AT137" s="15" t="s">
        <v>133</v>
      </c>
      <c r="AU137" s="15" t="s">
        <v>74</v>
      </c>
    </row>
    <row r="138" spans="2:65" s="1" customFormat="1" ht="16.5" customHeight="1">
      <c r="B138" s="121"/>
      <c r="C138" s="122" t="s">
        <v>269</v>
      </c>
      <c r="D138" s="122" t="s">
        <v>126</v>
      </c>
      <c r="E138" s="123" t="s">
        <v>4093</v>
      </c>
      <c r="F138" s="124" t="s">
        <v>4094</v>
      </c>
      <c r="G138" s="125" t="s">
        <v>252</v>
      </c>
      <c r="H138" s="126">
        <v>100</v>
      </c>
      <c r="I138" s="127">
        <v>362</v>
      </c>
      <c r="J138" s="127">
        <f>ROUND(I138*H138,2)</f>
        <v>36200</v>
      </c>
      <c r="K138" s="124" t="s">
        <v>3999</v>
      </c>
      <c r="L138" s="27"/>
      <c r="M138" s="128" t="s">
        <v>3</v>
      </c>
      <c r="N138" s="129" t="s">
        <v>36</v>
      </c>
      <c r="O138" s="130">
        <v>0</v>
      </c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32" t="s">
        <v>131</v>
      </c>
      <c r="AT138" s="132" t="s">
        <v>126</v>
      </c>
      <c r="AU138" s="132" t="s">
        <v>74</v>
      </c>
      <c r="AY138" s="15" t="s">
        <v>124</v>
      </c>
      <c r="BE138" s="133">
        <f>IF(N138="základní",J138,0)</f>
        <v>36200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5" t="s">
        <v>72</v>
      </c>
      <c r="BK138" s="133">
        <f>ROUND(I138*H138,2)</f>
        <v>36200</v>
      </c>
      <c r="BL138" s="15" t="s">
        <v>131</v>
      </c>
      <c r="BM138" s="132" t="s">
        <v>4095</v>
      </c>
    </row>
    <row r="139" spans="2:65" s="1" customFormat="1" ht="39">
      <c r="B139" s="27"/>
      <c r="D139" s="134" t="s">
        <v>133</v>
      </c>
      <c r="F139" s="135" t="s">
        <v>4096</v>
      </c>
      <c r="L139" s="27"/>
      <c r="M139" s="136"/>
      <c r="T139" s="47"/>
      <c r="AT139" s="15" t="s">
        <v>133</v>
      </c>
      <c r="AU139" s="15" t="s">
        <v>74</v>
      </c>
    </row>
    <row r="140" spans="2:65" s="1" customFormat="1" ht="24.2" customHeight="1">
      <c r="B140" s="121"/>
      <c r="C140" s="122" t="s">
        <v>275</v>
      </c>
      <c r="D140" s="122" t="s">
        <v>126</v>
      </c>
      <c r="E140" s="123" t="s">
        <v>4097</v>
      </c>
      <c r="F140" s="124" t="s">
        <v>4098</v>
      </c>
      <c r="G140" s="125" t="s">
        <v>156</v>
      </c>
      <c r="H140" s="126">
        <v>6</v>
      </c>
      <c r="I140" s="127">
        <v>475</v>
      </c>
      <c r="J140" s="127">
        <f>ROUND(I140*H140,2)</f>
        <v>2850</v>
      </c>
      <c r="K140" s="124" t="s">
        <v>3999</v>
      </c>
      <c r="L140" s="27"/>
      <c r="M140" s="128" t="s">
        <v>3</v>
      </c>
      <c r="N140" s="129" t="s">
        <v>36</v>
      </c>
      <c r="O140" s="130">
        <v>0</v>
      </c>
      <c r="P140" s="130">
        <f>O140*H140</f>
        <v>0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32" t="s">
        <v>131</v>
      </c>
      <c r="AT140" s="132" t="s">
        <v>126</v>
      </c>
      <c r="AU140" s="132" t="s">
        <v>74</v>
      </c>
      <c r="AY140" s="15" t="s">
        <v>124</v>
      </c>
      <c r="BE140" s="133">
        <f>IF(N140="základní",J140,0)</f>
        <v>2850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5" t="s">
        <v>72</v>
      </c>
      <c r="BK140" s="133">
        <f>ROUND(I140*H140,2)</f>
        <v>2850</v>
      </c>
      <c r="BL140" s="15" t="s">
        <v>131</v>
      </c>
      <c r="BM140" s="132" t="s">
        <v>4099</v>
      </c>
    </row>
    <row r="141" spans="2:65" s="1" customFormat="1" ht="29.25">
      <c r="B141" s="27"/>
      <c r="D141" s="134" t="s">
        <v>133</v>
      </c>
      <c r="F141" s="135" t="s">
        <v>4100</v>
      </c>
      <c r="L141" s="27"/>
      <c r="M141" s="136"/>
      <c r="T141" s="47"/>
      <c r="AT141" s="15" t="s">
        <v>133</v>
      </c>
      <c r="AU141" s="15" t="s">
        <v>74</v>
      </c>
    </row>
    <row r="142" spans="2:65" s="1" customFormat="1" ht="24.2" customHeight="1">
      <c r="B142" s="121"/>
      <c r="C142" s="122" t="s">
        <v>282</v>
      </c>
      <c r="D142" s="122" t="s">
        <v>126</v>
      </c>
      <c r="E142" s="123" t="s">
        <v>4101</v>
      </c>
      <c r="F142" s="124" t="s">
        <v>4102</v>
      </c>
      <c r="G142" s="125" t="s">
        <v>156</v>
      </c>
      <c r="H142" s="126">
        <v>10</v>
      </c>
      <c r="I142" s="127">
        <v>475</v>
      </c>
      <c r="J142" s="127">
        <f>ROUND(I142*H142,2)</f>
        <v>4750</v>
      </c>
      <c r="K142" s="124" t="s">
        <v>3999</v>
      </c>
      <c r="L142" s="27"/>
      <c r="M142" s="128" t="s">
        <v>3</v>
      </c>
      <c r="N142" s="129" t="s">
        <v>36</v>
      </c>
      <c r="O142" s="130">
        <v>0</v>
      </c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131</v>
      </c>
      <c r="AT142" s="132" t="s">
        <v>126</v>
      </c>
      <c r="AU142" s="132" t="s">
        <v>74</v>
      </c>
      <c r="AY142" s="15" t="s">
        <v>124</v>
      </c>
      <c r="BE142" s="133">
        <f>IF(N142="základní",J142,0)</f>
        <v>4750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72</v>
      </c>
      <c r="BK142" s="133">
        <f>ROUND(I142*H142,2)</f>
        <v>4750</v>
      </c>
      <c r="BL142" s="15" t="s">
        <v>131</v>
      </c>
      <c r="BM142" s="132" t="s">
        <v>4103</v>
      </c>
    </row>
    <row r="143" spans="2:65" s="1" customFormat="1" ht="29.25">
      <c r="B143" s="27"/>
      <c r="D143" s="134" t="s">
        <v>133</v>
      </c>
      <c r="F143" s="135" t="s">
        <v>4104</v>
      </c>
      <c r="L143" s="27"/>
      <c r="M143" s="136"/>
      <c r="T143" s="47"/>
      <c r="AT143" s="15" t="s">
        <v>133</v>
      </c>
      <c r="AU143" s="15" t="s">
        <v>74</v>
      </c>
    </row>
    <row r="144" spans="2:65" s="1" customFormat="1" ht="21.75" customHeight="1">
      <c r="B144" s="121"/>
      <c r="C144" s="122" t="s">
        <v>288</v>
      </c>
      <c r="D144" s="122" t="s">
        <v>126</v>
      </c>
      <c r="E144" s="123" t="s">
        <v>4105</v>
      </c>
      <c r="F144" s="124" t="s">
        <v>4106</v>
      </c>
      <c r="G144" s="125" t="s">
        <v>156</v>
      </c>
      <c r="H144" s="126">
        <v>5</v>
      </c>
      <c r="I144" s="127">
        <v>137</v>
      </c>
      <c r="J144" s="127">
        <f>ROUND(I144*H144,2)</f>
        <v>685</v>
      </c>
      <c r="K144" s="124" t="s">
        <v>3999</v>
      </c>
      <c r="L144" s="27"/>
      <c r="M144" s="128" t="s">
        <v>3</v>
      </c>
      <c r="N144" s="129" t="s">
        <v>36</v>
      </c>
      <c r="O144" s="130">
        <v>0</v>
      </c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131</v>
      </c>
      <c r="AT144" s="132" t="s">
        <v>126</v>
      </c>
      <c r="AU144" s="132" t="s">
        <v>74</v>
      </c>
      <c r="AY144" s="15" t="s">
        <v>124</v>
      </c>
      <c r="BE144" s="133">
        <f>IF(N144="základní",J144,0)</f>
        <v>685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5" t="s">
        <v>72</v>
      </c>
      <c r="BK144" s="133">
        <f>ROUND(I144*H144,2)</f>
        <v>685</v>
      </c>
      <c r="BL144" s="15" t="s">
        <v>131</v>
      </c>
      <c r="BM144" s="132" t="s">
        <v>4107</v>
      </c>
    </row>
    <row r="145" spans="2:65" s="1" customFormat="1" ht="29.25">
      <c r="B145" s="27"/>
      <c r="D145" s="134" t="s">
        <v>133</v>
      </c>
      <c r="F145" s="135" t="s">
        <v>4108</v>
      </c>
      <c r="L145" s="27"/>
      <c r="M145" s="136"/>
      <c r="T145" s="47"/>
      <c r="AT145" s="15" t="s">
        <v>133</v>
      </c>
      <c r="AU145" s="15" t="s">
        <v>74</v>
      </c>
    </row>
    <row r="146" spans="2:65" s="1" customFormat="1" ht="19.5">
      <c r="B146" s="27"/>
      <c r="D146" s="134" t="s">
        <v>3820</v>
      </c>
      <c r="F146" s="154" t="s">
        <v>4109</v>
      </c>
      <c r="L146" s="27"/>
      <c r="M146" s="136"/>
      <c r="T146" s="47"/>
      <c r="AT146" s="15" t="s">
        <v>3820</v>
      </c>
      <c r="AU146" s="15" t="s">
        <v>74</v>
      </c>
    </row>
    <row r="147" spans="2:65" s="1" customFormat="1" ht="37.9" customHeight="1">
      <c r="B147" s="121"/>
      <c r="C147" s="122" t="s">
        <v>294</v>
      </c>
      <c r="D147" s="122" t="s">
        <v>126</v>
      </c>
      <c r="E147" s="123" t="s">
        <v>4110</v>
      </c>
      <c r="F147" s="124" t="s">
        <v>4111</v>
      </c>
      <c r="G147" s="125" t="s">
        <v>156</v>
      </c>
      <c r="H147" s="126">
        <v>5</v>
      </c>
      <c r="I147" s="127">
        <v>562</v>
      </c>
      <c r="J147" s="127">
        <f>ROUND(I147*H147,2)</f>
        <v>2810</v>
      </c>
      <c r="K147" s="124" t="s">
        <v>3999</v>
      </c>
      <c r="L147" s="27"/>
      <c r="M147" s="128" t="s">
        <v>3</v>
      </c>
      <c r="N147" s="129" t="s">
        <v>36</v>
      </c>
      <c r="O147" s="130">
        <v>0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131</v>
      </c>
      <c r="AT147" s="132" t="s">
        <v>126</v>
      </c>
      <c r="AU147" s="132" t="s">
        <v>74</v>
      </c>
      <c r="AY147" s="15" t="s">
        <v>124</v>
      </c>
      <c r="BE147" s="133">
        <f>IF(N147="základní",J147,0)</f>
        <v>2810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72</v>
      </c>
      <c r="BK147" s="133">
        <f>ROUND(I147*H147,2)</f>
        <v>2810</v>
      </c>
      <c r="BL147" s="15" t="s">
        <v>131</v>
      </c>
      <c r="BM147" s="132" t="s">
        <v>4112</v>
      </c>
    </row>
    <row r="148" spans="2:65" s="1" customFormat="1" ht="68.25">
      <c r="B148" s="27"/>
      <c r="D148" s="134" t="s">
        <v>133</v>
      </c>
      <c r="F148" s="135" t="s">
        <v>4113</v>
      </c>
      <c r="L148" s="27"/>
      <c r="M148" s="136"/>
      <c r="T148" s="47"/>
      <c r="AT148" s="15" t="s">
        <v>133</v>
      </c>
      <c r="AU148" s="15" t="s">
        <v>74</v>
      </c>
    </row>
    <row r="149" spans="2:65" s="1" customFormat="1" ht="19.5">
      <c r="B149" s="27"/>
      <c r="D149" s="134" t="s">
        <v>3820</v>
      </c>
      <c r="F149" s="154" t="s">
        <v>4109</v>
      </c>
      <c r="L149" s="27"/>
      <c r="M149" s="136"/>
      <c r="T149" s="47"/>
      <c r="AT149" s="15" t="s">
        <v>3820</v>
      </c>
      <c r="AU149" s="15" t="s">
        <v>74</v>
      </c>
    </row>
    <row r="150" spans="2:65" s="1" customFormat="1" ht="16.5" customHeight="1">
      <c r="B150" s="121"/>
      <c r="C150" s="122" t="s">
        <v>300</v>
      </c>
      <c r="D150" s="122" t="s">
        <v>126</v>
      </c>
      <c r="E150" s="123" t="s">
        <v>4114</v>
      </c>
      <c r="F150" s="124" t="s">
        <v>4115</v>
      </c>
      <c r="G150" s="125" t="s">
        <v>156</v>
      </c>
      <c r="H150" s="126">
        <v>10</v>
      </c>
      <c r="I150" s="127">
        <v>67</v>
      </c>
      <c r="J150" s="127">
        <f>ROUND(I150*H150,2)</f>
        <v>670</v>
      </c>
      <c r="K150" s="124" t="s">
        <v>3999</v>
      </c>
      <c r="L150" s="27"/>
      <c r="M150" s="128" t="s">
        <v>3</v>
      </c>
      <c r="N150" s="129" t="s">
        <v>36</v>
      </c>
      <c r="O150" s="130">
        <v>0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131</v>
      </c>
      <c r="AT150" s="132" t="s">
        <v>126</v>
      </c>
      <c r="AU150" s="132" t="s">
        <v>74</v>
      </c>
      <c r="AY150" s="15" t="s">
        <v>124</v>
      </c>
      <c r="BE150" s="133">
        <f>IF(N150="základní",J150,0)</f>
        <v>670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72</v>
      </c>
      <c r="BK150" s="133">
        <f>ROUND(I150*H150,2)</f>
        <v>670</v>
      </c>
      <c r="BL150" s="15" t="s">
        <v>131</v>
      </c>
      <c r="BM150" s="132" t="s">
        <v>4116</v>
      </c>
    </row>
    <row r="151" spans="2:65" s="1" customFormat="1" ht="29.25">
      <c r="B151" s="27"/>
      <c r="D151" s="134" t="s">
        <v>133</v>
      </c>
      <c r="F151" s="135" t="s">
        <v>4117</v>
      </c>
      <c r="L151" s="27"/>
      <c r="M151" s="136"/>
      <c r="T151" s="47"/>
      <c r="AT151" s="15" t="s">
        <v>133</v>
      </c>
      <c r="AU151" s="15" t="s">
        <v>74</v>
      </c>
    </row>
    <row r="152" spans="2:65" s="1" customFormat="1" ht="16.5" customHeight="1">
      <c r="B152" s="121"/>
      <c r="C152" s="122" t="s">
        <v>306</v>
      </c>
      <c r="D152" s="122" t="s">
        <v>126</v>
      </c>
      <c r="E152" s="123" t="s">
        <v>4118</v>
      </c>
      <c r="F152" s="124" t="s">
        <v>4119</v>
      </c>
      <c r="G152" s="125" t="s">
        <v>156</v>
      </c>
      <c r="H152" s="126">
        <v>50</v>
      </c>
      <c r="I152" s="127">
        <v>219</v>
      </c>
      <c r="J152" s="127">
        <f>ROUND(I152*H152,2)</f>
        <v>10950</v>
      </c>
      <c r="K152" s="124" t="s">
        <v>3999</v>
      </c>
      <c r="L152" s="27"/>
      <c r="M152" s="128" t="s">
        <v>3</v>
      </c>
      <c r="N152" s="129" t="s">
        <v>36</v>
      </c>
      <c r="O152" s="130">
        <v>0</v>
      </c>
      <c r="P152" s="130">
        <f>O152*H152</f>
        <v>0</v>
      </c>
      <c r="Q152" s="130">
        <v>0</v>
      </c>
      <c r="R152" s="130">
        <f>Q152*H152</f>
        <v>0</v>
      </c>
      <c r="S152" s="130">
        <v>0</v>
      </c>
      <c r="T152" s="131">
        <f>S152*H152</f>
        <v>0</v>
      </c>
      <c r="AR152" s="132" t="s">
        <v>131</v>
      </c>
      <c r="AT152" s="132" t="s">
        <v>126</v>
      </c>
      <c r="AU152" s="132" t="s">
        <v>74</v>
      </c>
      <c r="AY152" s="15" t="s">
        <v>124</v>
      </c>
      <c r="BE152" s="133">
        <f>IF(N152="základní",J152,0)</f>
        <v>10950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5" t="s">
        <v>72</v>
      </c>
      <c r="BK152" s="133">
        <f>ROUND(I152*H152,2)</f>
        <v>10950</v>
      </c>
      <c r="BL152" s="15" t="s">
        <v>131</v>
      </c>
      <c r="BM152" s="132" t="s">
        <v>4120</v>
      </c>
    </row>
    <row r="153" spans="2:65" s="1" customFormat="1" ht="29.25">
      <c r="B153" s="27"/>
      <c r="D153" s="134" t="s">
        <v>133</v>
      </c>
      <c r="F153" s="135" t="s">
        <v>4121</v>
      </c>
      <c r="L153" s="27"/>
      <c r="M153" s="136"/>
      <c r="T153" s="47"/>
      <c r="AT153" s="15" t="s">
        <v>133</v>
      </c>
      <c r="AU153" s="15" t="s">
        <v>74</v>
      </c>
    </row>
    <row r="154" spans="2:65" s="1" customFormat="1" ht="16.5" customHeight="1">
      <c r="B154" s="121"/>
      <c r="C154" s="122" t="s">
        <v>312</v>
      </c>
      <c r="D154" s="122" t="s">
        <v>126</v>
      </c>
      <c r="E154" s="123" t="s">
        <v>4122</v>
      </c>
      <c r="F154" s="124" t="s">
        <v>4123</v>
      </c>
      <c r="G154" s="125" t="s">
        <v>156</v>
      </c>
      <c r="H154" s="126">
        <v>25</v>
      </c>
      <c r="I154" s="127">
        <v>262</v>
      </c>
      <c r="J154" s="127">
        <f>ROUND(I154*H154,2)</f>
        <v>6550</v>
      </c>
      <c r="K154" s="124" t="s">
        <v>3999</v>
      </c>
      <c r="L154" s="27"/>
      <c r="M154" s="128" t="s">
        <v>3</v>
      </c>
      <c r="N154" s="129" t="s">
        <v>36</v>
      </c>
      <c r="O154" s="130">
        <v>0</v>
      </c>
      <c r="P154" s="130">
        <f>O154*H154</f>
        <v>0</v>
      </c>
      <c r="Q154" s="130">
        <v>0</v>
      </c>
      <c r="R154" s="130">
        <f>Q154*H154</f>
        <v>0</v>
      </c>
      <c r="S154" s="130">
        <v>0</v>
      </c>
      <c r="T154" s="131">
        <f>S154*H154</f>
        <v>0</v>
      </c>
      <c r="AR154" s="132" t="s">
        <v>131</v>
      </c>
      <c r="AT154" s="132" t="s">
        <v>126</v>
      </c>
      <c r="AU154" s="132" t="s">
        <v>74</v>
      </c>
      <c r="AY154" s="15" t="s">
        <v>124</v>
      </c>
      <c r="BE154" s="133">
        <f>IF(N154="základní",J154,0)</f>
        <v>6550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72</v>
      </c>
      <c r="BK154" s="133">
        <f>ROUND(I154*H154,2)</f>
        <v>6550</v>
      </c>
      <c r="BL154" s="15" t="s">
        <v>131</v>
      </c>
      <c r="BM154" s="132" t="s">
        <v>4124</v>
      </c>
    </row>
    <row r="155" spans="2:65" s="1" customFormat="1" ht="29.25">
      <c r="B155" s="27"/>
      <c r="D155" s="134" t="s">
        <v>133</v>
      </c>
      <c r="F155" s="135" t="s">
        <v>4125</v>
      </c>
      <c r="L155" s="27"/>
      <c r="M155" s="136"/>
      <c r="T155" s="47"/>
      <c r="AT155" s="15" t="s">
        <v>133</v>
      </c>
      <c r="AU155" s="15" t="s">
        <v>74</v>
      </c>
    </row>
    <row r="156" spans="2:65" s="1" customFormat="1" ht="24.2" customHeight="1">
      <c r="B156" s="121"/>
      <c r="C156" s="122" t="s">
        <v>318</v>
      </c>
      <c r="D156" s="122" t="s">
        <v>126</v>
      </c>
      <c r="E156" s="123" t="s">
        <v>4126</v>
      </c>
      <c r="F156" s="124" t="s">
        <v>4127</v>
      </c>
      <c r="G156" s="125" t="s">
        <v>156</v>
      </c>
      <c r="H156" s="126">
        <v>10</v>
      </c>
      <c r="I156" s="127">
        <v>565</v>
      </c>
      <c r="J156" s="127">
        <f>ROUND(I156*H156,2)</f>
        <v>5650</v>
      </c>
      <c r="K156" s="124" t="s">
        <v>3999</v>
      </c>
      <c r="L156" s="27"/>
      <c r="M156" s="128" t="s">
        <v>3</v>
      </c>
      <c r="N156" s="129" t="s">
        <v>36</v>
      </c>
      <c r="O156" s="130">
        <v>0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131</v>
      </c>
      <c r="AT156" s="132" t="s">
        <v>126</v>
      </c>
      <c r="AU156" s="132" t="s">
        <v>74</v>
      </c>
      <c r="AY156" s="15" t="s">
        <v>124</v>
      </c>
      <c r="BE156" s="133">
        <f>IF(N156="základní",J156,0)</f>
        <v>5650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72</v>
      </c>
      <c r="BK156" s="133">
        <f>ROUND(I156*H156,2)</f>
        <v>5650</v>
      </c>
      <c r="BL156" s="15" t="s">
        <v>131</v>
      </c>
      <c r="BM156" s="132" t="s">
        <v>4128</v>
      </c>
    </row>
    <row r="157" spans="2:65" s="1" customFormat="1" ht="58.5">
      <c r="B157" s="27"/>
      <c r="D157" s="134" t="s">
        <v>133</v>
      </c>
      <c r="F157" s="135" t="s">
        <v>4129</v>
      </c>
      <c r="L157" s="27"/>
      <c r="M157" s="136"/>
      <c r="T157" s="47"/>
      <c r="AT157" s="15" t="s">
        <v>133</v>
      </c>
      <c r="AU157" s="15" t="s">
        <v>74</v>
      </c>
    </row>
    <row r="158" spans="2:65" s="1" customFormat="1" ht="24.2" customHeight="1">
      <c r="B158" s="121"/>
      <c r="C158" s="122" t="s">
        <v>324</v>
      </c>
      <c r="D158" s="122" t="s">
        <v>126</v>
      </c>
      <c r="E158" s="123" t="s">
        <v>4130</v>
      </c>
      <c r="F158" s="124" t="s">
        <v>4131</v>
      </c>
      <c r="G158" s="125" t="s">
        <v>156</v>
      </c>
      <c r="H158" s="126">
        <v>10</v>
      </c>
      <c r="I158" s="127">
        <v>596</v>
      </c>
      <c r="J158" s="127">
        <f>ROUND(I158*H158,2)</f>
        <v>5960</v>
      </c>
      <c r="K158" s="124" t="s">
        <v>3999</v>
      </c>
      <c r="L158" s="27"/>
      <c r="M158" s="128" t="s">
        <v>3</v>
      </c>
      <c r="N158" s="129" t="s">
        <v>36</v>
      </c>
      <c r="O158" s="130">
        <v>0</v>
      </c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32" t="s">
        <v>131</v>
      </c>
      <c r="AT158" s="132" t="s">
        <v>126</v>
      </c>
      <c r="AU158" s="132" t="s">
        <v>74</v>
      </c>
      <c r="AY158" s="15" t="s">
        <v>124</v>
      </c>
      <c r="BE158" s="133">
        <f>IF(N158="základní",J158,0)</f>
        <v>5960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72</v>
      </c>
      <c r="BK158" s="133">
        <f>ROUND(I158*H158,2)</f>
        <v>5960</v>
      </c>
      <c r="BL158" s="15" t="s">
        <v>131</v>
      </c>
      <c r="BM158" s="132" t="s">
        <v>4132</v>
      </c>
    </row>
    <row r="159" spans="2:65" s="1" customFormat="1" ht="58.5">
      <c r="B159" s="27"/>
      <c r="D159" s="134" t="s">
        <v>133</v>
      </c>
      <c r="F159" s="135" t="s">
        <v>4133</v>
      </c>
      <c r="L159" s="27"/>
      <c r="M159" s="136"/>
      <c r="T159" s="47"/>
      <c r="AT159" s="15" t="s">
        <v>133</v>
      </c>
      <c r="AU159" s="15" t="s">
        <v>74</v>
      </c>
    </row>
    <row r="160" spans="2:65" s="1" customFormat="1" ht="16.5" customHeight="1">
      <c r="B160" s="121"/>
      <c r="C160" s="122" t="s">
        <v>330</v>
      </c>
      <c r="D160" s="122" t="s">
        <v>126</v>
      </c>
      <c r="E160" s="123" t="s">
        <v>4134</v>
      </c>
      <c r="F160" s="124" t="s">
        <v>4135</v>
      </c>
      <c r="G160" s="125" t="s">
        <v>156</v>
      </c>
      <c r="H160" s="126">
        <v>10</v>
      </c>
      <c r="I160" s="127">
        <v>287</v>
      </c>
      <c r="J160" s="127">
        <f>ROUND(I160*H160,2)</f>
        <v>2870</v>
      </c>
      <c r="K160" s="124" t="s">
        <v>3999</v>
      </c>
      <c r="L160" s="27"/>
      <c r="M160" s="128" t="s">
        <v>3</v>
      </c>
      <c r="N160" s="129" t="s">
        <v>36</v>
      </c>
      <c r="O160" s="130">
        <v>0</v>
      </c>
      <c r="P160" s="130">
        <f>O160*H160</f>
        <v>0</v>
      </c>
      <c r="Q160" s="130">
        <v>0</v>
      </c>
      <c r="R160" s="130">
        <f>Q160*H160</f>
        <v>0</v>
      </c>
      <c r="S160" s="130">
        <v>0</v>
      </c>
      <c r="T160" s="131">
        <f>S160*H160</f>
        <v>0</v>
      </c>
      <c r="AR160" s="132" t="s">
        <v>131</v>
      </c>
      <c r="AT160" s="132" t="s">
        <v>126</v>
      </c>
      <c r="AU160" s="132" t="s">
        <v>74</v>
      </c>
      <c r="AY160" s="15" t="s">
        <v>124</v>
      </c>
      <c r="BE160" s="133">
        <f>IF(N160="základní",J160,0)</f>
        <v>2870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72</v>
      </c>
      <c r="BK160" s="133">
        <f>ROUND(I160*H160,2)</f>
        <v>2870</v>
      </c>
      <c r="BL160" s="15" t="s">
        <v>131</v>
      </c>
      <c r="BM160" s="132" t="s">
        <v>4136</v>
      </c>
    </row>
    <row r="161" spans="2:65" s="1" customFormat="1" ht="29.25">
      <c r="B161" s="27"/>
      <c r="D161" s="134" t="s">
        <v>133</v>
      </c>
      <c r="F161" s="135" t="s">
        <v>4137</v>
      </c>
      <c r="L161" s="27"/>
      <c r="M161" s="136"/>
      <c r="T161" s="47"/>
      <c r="AT161" s="15" t="s">
        <v>133</v>
      </c>
      <c r="AU161" s="15" t="s">
        <v>74</v>
      </c>
    </row>
    <row r="162" spans="2:65" s="1" customFormat="1" ht="16.5" customHeight="1">
      <c r="B162" s="121"/>
      <c r="C162" s="122" t="s">
        <v>336</v>
      </c>
      <c r="D162" s="122" t="s">
        <v>126</v>
      </c>
      <c r="E162" s="123" t="s">
        <v>4138</v>
      </c>
      <c r="F162" s="124" t="s">
        <v>4139</v>
      </c>
      <c r="G162" s="125" t="s">
        <v>156</v>
      </c>
      <c r="H162" s="126">
        <v>2</v>
      </c>
      <c r="I162" s="127">
        <v>99.9</v>
      </c>
      <c r="J162" s="127">
        <f>ROUND(I162*H162,2)</f>
        <v>199.8</v>
      </c>
      <c r="K162" s="124" t="s">
        <v>3999</v>
      </c>
      <c r="L162" s="27"/>
      <c r="M162" s="128" t="s">
        <v>3</v>
      </c>
      <c r="N162" s="129" t="s">
        <v>36</v>
      </c>
      <c r="O162" s="130">
        <v>0</v>
      </c>
      <c r="P162" s="130">
        <f>O162*H162</f>
        <v>0</v>
      </c>
      <c r="Q162" s="130">
        <v>0</v>
      </c>
      <c r="R162" s="130">
        <f>Q162*H162</f>
        <v>0</v>
      </c>
      <c r="S162" s="130">
        <v>0</v>
      </c>
      <c r="T162" s="131">
        <f>S162*H162</f>
        <v>0</v>
      </c>
      <c r="AR162" s="132" t="s">
        <v>131</v>
      </c>
      <c r="AT162" s="132" t="s">
        <v>126</v>
      </c>
      <c r="AU162" s="132" t="s">
        <v>74</v>
      </c>
      <c r="AY162" s="15" t="s">
        <v>124</v>
      </c>
      <c r="BE162" s="133">
        <f>IF(N162="základní",J162,0)</f>
        <v>199.8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72</v>
      </c>
      <c r="BK162" s="133">
        <f>ROUND(I162*H162,2)</f>
        <v>199.8</v>
      </c>
      <c r="BL162" s="15" t="s">
        <v>131</v>
      </c>
      <c r="BM162" s="132" t="s">
        <v>4140</v>
      </c>
    </row>
    <row r="163" spans="2:65" s="1" customFormat="1" ht="39">
      <c r="B163" s="27"/>
      <c r="D163" s="134" t="s">
        <v>133</v>
      </c>
      <c r="F163" s="135" t="s">
        <v>4141</v>
      </c>
      <c r="L163" s="27"/>
      <c r="M163" s="136"/>
      <c r="T163" s="47"/>
      <c r="AT163" s="15" t="s">
        <v>133</v>
      </c>
      <c r="AU163" s="15" t="s">
        <v>74</v>
      </c>
    </row>
    <row r="164" spans="2:65" s="1" customFormat="1" ht="24.2" customHeight="1">
      <c r="B164" s="121"/>
      <c r="C164" s="122" t="s">
        <v>342</v>
      </c>
      <c r="D164" s="122" t="s">
        <v>126</v>
      </c>
      <c r="E164" s="123" t="s">
        <v>4142</v>
      </c>
      <c r="F164" s="124" t="s">
        <v>4143</v>
      </c>
      <c r="G164" s="125" t="s">
        <v>4061</v>
      </c>
      <c r="H164" s="126">
        <v>0.05</v>
      </c>
      <c r="I164" s="127">
        <v>845000</v>
      </c>
      <c r="J164" s="127">
        <f>ROUND(I164*H164,2)</f>
        <v>42250</v>
      </c>
      <c r="K164" s="124" t="s">
        <v>3999</v>
      </c>
      <c r="L164" s="27"/>
      <c r="M164" s="128" t="s">
        <v>3</v>
      </c>
      <c r="N164" s="129" t="s">
        <v>36</v>
      </c>
      <c r="O164" s="130">
        <v>0</v>
      </c>
      <c r="P164" s="130">
        <f>O164*H164</f>
        <v>0</v>
      </c>
      <c r="Q164" s="130">
        <v>0</v>
      </c>
      <c r="R164" s="130">
        <f>Q164*H164</f>
        <v>0</v>
      </c>
      <c r="S164" s="130">
        <v>0</v>
      </c>
      <c r="T164" s="131">
        <f>S164*H164</f>
        <v>0</v>
      </c>
      <c r="AR164" s="132" t="s">
        <v>131</v>
      </c>
      <c r="AT164" s="132" t="s">
        <v>126</v>
      </c>
      <c r="AU164" s="132" t="s">
        <v>74</v>
      </c>
      <c r="AY164" s="15" t="s">
        <v>124</v>
      </c>
      <c r="BE164" s="133">
        <f>IF(N164="základní",J164,0)</f>
        <v>42250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72</v>
      </c>
      <c r="BK164" s="133">
        <f>ROUND(I164*H164,2)</f>
        <v>42250</v>
      </c>
      <c r="BL164" s="15" t="s">
        <v>131</v>
      </c>
      <c r="BM164" s="132" t="s">
        <v>4144</v>
      </c>
    </row>
    <row r="165" spans="2:65" s="1" customFormat="1" ht="48.75">
      <c r="B165" s="27"/>
      <c r="D165" s="134" t="s">
        <v>133</v>
      </c>
      <c r="F165" s="135" t="s">
        <v>4145</v>
      </c>
      <c r="L165" s="27"/>
      <c r="M165" s="136"/>
      <c r="T165" s="47"/>
      <c r="AT165" s="15" t="s">
        <v>133</v>
      </c>
      <c r="AU165" s="15" t="s">
        <v>74</v>
      </c>
    </row>
    <row r="166" spans="2:65" s="1" customFormat="1" ht="24.2" customHeight="1">
      <c r="B166" s="121"/>
      <c r="C166" s="122" t="s">
        <v>348</v>
      </c>
      <c r="D166" s="122" t="s">
        <v>126</v>
      </c>
      <c r="E166" s="123" t="s">
        <v>4146</v>
      </c>
      <c r="F166" s="124" t="s">
        <v>4147</v>
      </c>
      <c r="G166" s="125" t="s">
        <v>4061</v>
      </c>
      <c r="H166" s="126">
        <v>0.05</v>
      </c>
      <c r="I166" s="127">
        <v>773100</v>
      </c>
      <c r="J166" s="127">
        <f>ROUND(I166*H166,2)</f>
        <v>38655</v>
      </c>
      <c r="K166" s="124" t="s">
        <v>3999</v>
      </c>
      <c r="L166" s="27"/>
      <c r="M166" s="128" t="s">
        <v>3</v>
      </c>
      <c r="N166" s="129" t="s">
        <v>36</v>
      </c>
      <c r="O166" s="130">
        <v>0</v>
      </c>
      <c r="P166" s="130">
        <f>O166*H166</f>
        <v>0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131</v>
      </c>
      <c r="AT166" s="132" t="s">
        <v>126</v>
      </c>
      <c r="AU166" s="132" t="s">
        <v>74</v>
      </c>
      <c r="AY166" s="15" t="s">
        <v>124</v>
      </c>
      <c r="BE166" s="133">
        <f>IF(N166="základní",J166,0)</f>
        <v>38655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72</v>
      </c>
      <c r="BK166" s="133">
        <f>ROUND(I166*H166,2)</f>
        <v>38655</v>
      </c>
      <c r="BL166" s="15" t="s">
        <v>131</v>
      </c>
      <c r="BM166" s="132" t="s">
        <v>4148</v>
      </c>
    </row>
    <row r="167" spans="2:65" s="1" customFormat="1" ht="48.75">
      <c r="B167" s="27"/>
      <c r="D167" s="134" t="s">
        <v>133</v>
      </c>
      <c r="F167" s="135" t="s">
        <v>4149</v>
      </c>
      <c r="L167" s="27"/>
      <c r="M167" s="136"/>
      <c r="T167" s="47"/>
      <c r="AT167" s="15" t="s">
        <v>133</v>
      </c>
      <c r="AU167" s="15" t="s">
        <v>74</v>
      </c>
    </row>
    <row r="168" spans="2:65" s="1" customFormat="1" ht="24.2" customHeight="1">
      <c r="B168" s="121"/>
      <c r="C168" s="122" t="s">
        <v>352</v>
      </c>
      <c r="D168" s="122" t="s">
        <v>126</v>
      </c>
      <c r="E168" s="123" t="s">
        <v>4150</v>
      </c>
      <c r="F168" s="124" t="s">
        <v>4151</v>
      </c>
      <c r="G168" s="125" t="s">
        <v>4061</v>
      </c>
      <c r="H168" s="126">
        <v>0.05</v>
      </c>
      <c r="I168" s="127">
        <v>778100</v>
      </c>
      <c r="J168" s="127">
        <f>ROUND(I168*H168,2)</f>
        <v>38905</v>
      </c>
      <c r="K168" s="124" t="s">
        <v>3999</v>
      </c>
      <c r="L168" s="27"/>
      <c r="M168" s="128" t="s">
        <v>3</v>
      </c>
      <c r="N168" s="129" t="s">
        <v>36</v>
      </c>
      <c r="O168" s="130">
        <v>0</v>
      </c>
      <c r="P168" s="130">
        <f>O168*H168</f>
        <v>0</v>
      </c>
      <c r="Q168" s="130">
        <v>0</v>
      </c>
      <c r="R168" s="130">
        <f>Q168*H168</f>
        <v>0</v>
      </c>
      <c r="S168" s="130">
        <v>0</v>
      </c>
      <c r="T168" s="131">
        <f>S168*H168</f>
        <v>0</v>
      </c>
      <c r="AR168" s="132" t="s">
        <v>131</v>
      </c>
      <c r="AT168" s="132" t="s">
        <v>126</v>
      </c>
      <c r="AU168" s="132" t="s">
        <v>74</v>
      </c>
      <c r="AY168" s="15" t="s">
        <v>124</v>
      </c>
      <c r="BE168" s="133">
        <f>IF(N168="základní",J168,0)</f>
        <v>38905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5" t="s">
        <v>72</v>
      </c>
      <c r="BK168" s="133">
        <f>ROUND(I168*H168,2)</f>
        <v>38905</v>
      </c>
      <c r="BL168" s="15" t="s">
        <v>131</v>
      </c>
      <c r="BM168" s="132" t="s">
        <v>4152</v>
      </c>
    </row>
    <row r="169" spans="2:65" s="1" customFormat="1" ht="48.75">
      <c r="B169" s="27"/>
      <c r="D169" s="134" t="s">
        <v>133</v>
      </c>
      <c r="F169" s="135" t="s">
        <v>4153</v>
      </c>
      <c r="L169" s="27"/>
      <c r="M169" s="136"/>
      <c r="T169" s="47"/>
      <c r="AT169" s="15" t="s">
        <v>133</v>
      </c>
      <c r="AU169" s="15" t="s">
        <v>74</v>
      </c>
    </row>
    <row r="170" spans="2:65" s="1" customFormat="1" ht="24.2" customHeight="1">
      <c r="B170" s="121"/>
      <c r="C170" s="122" t="s">
        <v>356</v>
      </c>
      <c r="D170" s="122" t="s">
        <v>126</v>
      </c>
      <c r="E170" s="123" t="s">
        <v>4154</v>
      </c>
      <c r="F170" s="124" t="s">
        <v>4155</v>
      </c>
      <c r="G170" s="125" t="s">
        <v>4061</v>
      </c>
      <c r="H170" s="126">
        <v>0.05</v>
      </c>
      <c r="I170" s="127">
        <v>711400</v>
      </c>
      <c r="J170" s="127">
        <f>ROUND(I170*H170,2)</f>
        <v>35570</v>
      </c>
      <c r="K170" s="124" t="s">
        <v>3999</v>
      </c>
      <c r="L170" s="27"/>
      <c r="M170" s="128" t="s">
        <v>3</v>
      </c>
      <c r="N170" s="129" t="s">
        <v>36</v>
      </c>
      <c r="O170" s="130">
        <v>0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131</v>
      </c>
      <c r="AT170" s="132" t="s">
        <v>126</v>
      </c>
      <c r="AU170" s="132" t="s">
        <v>74</v>
      </c>
      <c r="AY170" s="15" t="s">
        <v>124</v>
      </c>
      <c r="BE170" s="133">
        <f>IF(N170="základní",J170,0)</f>
        <v>35570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5" t="s">
        <v>72</v>
      </c>
      <c r="BK170" s="133">
        <f>ROUND(I170*H170,2)</f>
        <v>35570</v>
      </c>
      <c r="BL170" s="15" t="s">
        <v>131</v>
      </c>
      <c r="BM170" s="132" t="s">
        <v>4156</v>
      </c>
    </row>
    <row r="171" spans="2:65" s="1" customFormat="1" ht="48.75">
      <c r="B171" s="27"/>
      <c r="D171" s="134" t="s">
        <v>133</v>
      </c>
      <c r="F171" s="135" t="s">
        <v>4157</v>
      </c>
      <c r="L171" s="27"/>
      <c r="M171" s="136"/>
      <c r="T171" s="47"/>
      <c r="AT171" s="15" t="s">
        <v>133</v>
      </c>
      <c r="AU171" s="15" t="s">
        <v>74</v>
      </c>
    </row>
    <row r="172" spans="2:65" s="1" customFormat="1" ht="24.2" customHeight="1">
      <c r="B172" s="121"/>
      <c r="C172" s="122" t="s">
        <v>362</v>
      </c>
      <c r="D172" s="122" t="s">
        <v>126</v>
      </c>
      <c r="E172" s="123" t="s">
        <v>4158</v>
      </c>
      <c r="F172" s="124" t="s">
        <v>4159</v>
      </c>
      <c r="G172" s="125" t="s">
        <v>4061</v>
      </c>
      <c r="H172" s="126">
        <v>0.05</v>
      </c>
      <c r="I172" s="127">
        <v>750500</v>
      </c>
      <c r="J172" s="127">
        <f>ROUND(I172*H172,2)</f>
        <v>37525</v>
      </c>
      <c r="K172" s="124" t="s">
        <v>3999</v>
      </c>
      <c r="L172" s="27"/>
      <c r="M172" s="128" t="s">
        <v>3</v>
      </c>
      <c r="N172" s="129" t="s">
        <v>36</v>
      </c>
      <c r="O172" s="130">
        <v>0</v>
      </c>
      <c r="P172" s="130">
        <f>O172*H172</f>
        <v>0</v>
      </c>
      <c r="Q172" s="130">
        <v>0</v>
      </c>
      <c r="R172" s="130">
        <f>Q172*H172</f>
        <v>0</v>
      </c>
      <c r="S172" s="130">
        <v>0</v>
      </c>
      <c r="T172" s="131">
        <f>S172*H172</f>
        <v>0</v>
      </c>
      <c r="AR172" s="132" t="s">
        <v>131</v>
      </c>
      <c r="AT172" s="132" t="s">
        <v>126</v>
      </c>
      <c r="AU172" s="132" t="s">
        <v>74</v>
      </c>
      <c r="AY172" s="15" t="s">
        <v>124</v>
      </c>
      <c r="BE172" s="133">
        <f>IF(N172="základní",J172,0)</f>
        <v>37525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72</v>
      </c>
      <c r="BK172" s="133">
        <f>ROUND(I172*H172,2)</f>
        <v>37525</v>
      </c>
      <c r="BL172" s="15" t="s">
        <v>131</v>
      </c>
      <c r="BM172" s="132" t="s">
        <v>4160</v>
      </c>
    </row>
    <row r="173" spans="2:65" s="1" customFormat="1" ht="48.75">
      <c r="B173" s="27"/>
      <c r="D173" s="134" t="s">
        <v>133</v>
      </c>
      <c r="F173" s="135" t="s">
        <v>4161</v>
      </c>
      <c r="L173" s="27"/>
      <c r="M173" s="136"/>
      <c r="T173" s="47"/>
      <c r="AT173" s="15" t="s">
        <v>133</v>
      </c>
      <c r="AU173" s="15" t="s">
        <v>74</v>
      </c>
    </row>
    <row r="174" spans="2:65" s="1" customFormat="1" ht="24.2" customHeight="1">
      <c r="B174" s="121"/>
      <c r="C174" s="122" t="s">
        <v>368</v>
      </c>
      <c r="D174" s="122" t="s">
        <v>126</v>
      </c>
      <c r="E174" s="123" t="s">
        <v>4162</v>
      </c>
      <c r="F174" s="124" t="s">
        <v>4163</v>
      </c>
      <c r="G174" s="125" t="s">
        <v>4061</v>
      </c>
      <c r="H174" s="126">
        <v>0.05</v>
      </c>
      <c r="I174" s="127">
        <v>657400</v>
      </c>
      <c r="J174" s="127">
        <f>ROUND(I174*H174,2)</f>
        <v>32870</v>
      </c>
      <c r="K174" s="124" t="s">
        <v>3999</v>
      </c>
      <c r="L174" s="27"/>
      <c r="M174" s="128" t="s">
        <v>3</v>
      </c>
      <c r="N174" s="129" t="s">
        <v>36</v>
      </c>
      <c r="O174" s="130">
        <v>0</v>
      </c>
      <c r="P174" s="130">
        <f>O174*H174</f>
        <v>0</v>
      </c>
      <c r="Q174" s="130">
        <v>0</v>
      </c>
      <c r="R174" s="130">
        <f>Q174*H174</f>
        <v>0</v>
      </c>
      <c r="S174" s="130">
        <v>0</v>
      </c>
      <c r="T174" s="131">
        <f>S174*H174</f>
        <v>0</v>
      </c>
      <c r="AR174" s="132" t="s">
        <v>131</v>
      </c>
      <c r="AT174" s="132" t="s">
        <v>126</v>
      </c>
      <c r="AU174" s="132" t="s">
        <v>74</v>
      </c>
      <c r="AY174" s="15" t="s">
        <v>124</v>
      </c>
      <c r="BE174" s="133">
        <f>IF(N174="základní",J174,0)</f>
        <v>32870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5" t="s">
        <v>72</v>
      </c>
      <c r="BK174" s="133">
        <f>ROUND(I174*H174,2)</f>
        <v>32870</v>
      </c>
      <c r="BL174" s="15" t="s">
        <v>131</v>
      </c>
      <c r="BM174" s="132" t="s">
        <v>4164</v>
      </c>
    </row>
    <row r="175" spans="2:65" s="1" customFormat="1" ht="48.75">
      <c r="B175" s="27"/>
      <c r="D175" s="134" t="s">
        <v>133</v>
      </c>
      <c r="F175" s="135" t="s">
        <v>4165</v>
      </c>
      <c r="L175" s="27"/>
      <c r="M175" s="136"/>
      <c r="T175" s="47"/>
      <c r="AT175" s="15" t="s">
        <v>133</v>
      </c>
      <c r="AU175" s="15" t="s">
        <v>74</v>
      </c>
    </row>
    <row r="176" spans="2:65" s="1" customFormat="1" ht="24.2" customHeight="1">
      <c r="B176" s="121"/>
      <c r="C176" s="122" t="s">
        <v>374</v>
      </c>
      <c r="D176" s="122" t="s">
        <v>126</v>
      </c>
      <c r="E176" s="123" t="s">
        <v>4166</v>
      </c>
      <c r="F176" s="124" t="s">
        <v>4167</v>
      </c>
      <c r="G176" s="125" t="s">
        <v>4061</v>
      </c>
      <c r="H176" s="126">
        <v>0.05</v>
      </c>
      <c r="I176" s="127">
        <v>635200</v>
      </c>
      <c r="J176" s="127">
        <f>ROUND(I176*H176,2)</f>
        <v>31760</v>
      </c>
      <c r="K176" s="124" t="s">
        <v>3999</v>
      </c>
      <c r="L176" s="27"/>
      <c r="M176" s="128" t="s">
        <v>3</v>
      </c>
      <c r="N176" s="129" t="s">
        <v>36</v>
      </c>
      <c r="O176" s="130">
        <v>0</v>
      </c>
      <c r="P176" s="130">
        <f>O176*H176</f>
        <v>0</v>
      </c>
      <c r="Q176" s="130">
        <v>0</v>
      </c>
      <c r="R176" s="130">
        <f>Q176*H176</f>
        <v>0</v>
      </c>
      <c r="S176" s="130">
        <v>0</v>
      </c>
      <c r="T176" s="131">
        <f>S176*H176</f>
        <v>0</v>
      </c>
      <c r="AR176" s="132" t="s">
        <v>131</v>
      </c>
      <c r="AT176" s="132" t="s">
        <v>126</v>
      </c>
      <c r="AU176" s="132" t="s">
        <v>74</v>
      </c>
      <c r="AY176" s="15" t="s">
        <v>124</v>
      </c>
      <c r="BE176" s="133">
        <f>IF(N176="základní",J176,0)</f>
        <v>31760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5" t="s">
        <v>72</v>
      </c>
      <c r="BK176" s="133">
        <f>ROUND(I176*H176,2)</f>
        <v>31760</v>
      </c>
      <c r="BL176" s="15" t="s">
        <v>131</v>
      </c>
      <c r="BM176" s="132" t="s">
        <v>4168</v>
      </c>
    </row>
    <row r="177" spans="2:65" s="1" customFormat="1" ht="48.75">
      <c r="B177" s="27"/>
      <c r="D177" s="134" t="s">
        <v>133</v>
      </c>
      <c r="F177" s="135" t="s">
        <v>4169</v>
      </c>
      <c r="L177" s="27"/>
      <c r="M177" s="136"/>
      <c r="T177" s="47"/>
      <c r="AT177" s="15" t="s">
        <v>133</v>
      </c>
      <c r="AU177" s="15" t="s">
        <v>74</v>
      </c>
    </row>
    <row r="178" spans="2:65" s="1" customFormat="1" ht="24.2" customHeight="1">
      <c r="B178" s="121"/>
      <c r="C178" s="122" t="s">
        <v>380</v>
      </c>
      <c r="D178" s="122" t="s">
        <v>126</v>
      </c>
      <c r="E178" s="123" t="s">
        <v>4170</v>
      </c>
      <c r="F178" s="124" t="s">
        <v>4171</v>
      </c>
      <c r="G178" s="125" t="s">
        <v>4061</v>
      </c>
      <c r="H178" s="126">
        <v>0.05</v>
      </c>
      <c r="I178" s="127">
        <v>542800</v>
      </c>
      <c r="J178" s="127">
        <f>ROUND(I178*H178,2)</f>
        <v>27140</v>
      </c>
      <c r="K178" s="124" t="s">
        <v>3999</v>
      </c>
      <c r="L178" s="27"/>
      <c r="M178" s="128" t="s">
        <v>3</v>
      </c>
      <c r="N178" s="129" t="s">
        <v>36</v>
      </c>
      <c r="O178" s="130">
        <v>0</v>
      </c>
      <c r="P178" s="130">
        <f>O178*H178</f>
        <v>0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32" t="s">
        <v>131</v>
      </c>
      <c r="AT178" s="132" t="s">
        <v>126</v>
      </c>
      <c r="AU178" s="132" t="s">
        <v>74</v>
      </c>
      <c r="AY178" s="15" t="s">
        <v>124</v>
      </c>
      <c r="BE178" s="133">
        <f>IF(N178="základní",J178,0)</f>
        <v>27140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72</v>
      </c>
      <c r="BK178" s="133">
        <f>ROUND(I178*H178,2)</f>
        <v>27140</v>
      </c>
      <c r="BL178" s="15" t="s">
        <v>131</v>
      </c>
      <c r="BM178" s="132" t="s">
        <v>4172</v>
      </c>
    </row>
    <row r="179" spans="2:65" s="1" customFormat="1" ht="48.75">
      <c r="B179" s="27"/>
      <c r="D179" s="134" t="s">
        <v>133</v>
      </c>
      <c r="F179" s="135" t="s">
        <v>4173</v>
      </c>
      <c r="L179" s="27"/>
      <c r="M179" s="136"/>
      <c r="T179" s="47"/>
      <c r="AT179" s="15" t="s">
        <v>133</v>
      </c>
      <c r="AU179" s="15" t="s">
        <v>74</v>
      </c>
    </row>
    <row r="180" spans="2:65" s="1" customFormat="1" ht="24.2" customHeight="1">
      <c r="B180" s="121"/>
      <c r="C180" s="122" t="s">
        <v>386</v>
      </c>
      <c r="D180" s="122" t="s">
        <v>126</v>
      </c>
      <c r="E180" s="123" t="s">
        <v>4174</v>
      </c>
      <c r="F180" s="124" t="s">
        <v>4175</v>
      </c>
      <c r="G180" s="125" t="s">
        <v>4061</v>
      </c>
      <c r="H180" s="126">
        <v>0.05</v>
      </c>
      <c r="I180" s="127">
        <v>650000</v>
      </c>
      <c r="J180" s="127">
        <f>ROUND(I180*H180,2)</f>
        <v>32500</v>
      </c>
      <c r="K180" s="124" t="s">
        <v>3999</v>
      </c>
      <c r="L180" s="27"/>
      <c r="M180" s="128" t="s">
        <v>3</v>
      </c>
      <c r="N180" s="129" t="s">
        <v>36</v>
      </c>
      <c r="O180" s="130">
        <v>0</v>
      </c>
      <c r="P180" s="130">
        <f>O180*H180</f>
        <v>0</v>
      </c>
      <c r="Q180" s="130">
        <v>0</v>
      </c>
      <c r="R180" s="130">
        <f>Q180*H180</f>
        <v>0</v>
      </c>
      <c r="S180" s="130">
        <v>0</v>
      </c>
      <c r="T180" s="131">
        <f>S180*H180</f>
        <v>0</v>
      </c>
      <c r="AR180" s="132" t="s">
        <v>131</v>
      </c>
      <c r="AT180" s="132" t="s">
        <v>126</v>
      </c>
      <c r="AU180" s="132" t="s">
        <v>74</v>
      </c>
      <c r="AY180" s="15" t="s">
        <v>124</v>
      </c>
      <c r="BE180" s="133">
        <f>IF(N180="základní",J180,0)</f>
        <v>32500</v>
      </c>
      <c r="BF180" s="133">
        <f>IF(N180="snížená",J180,0)</f>
        <v>0</v>
      </c>
      <c r="BG180" s="133">
        <f>IF(N180="zákl. přenesená",J180,0)</f>
        <v>0</v>
      </c>
      <c r="BH180" s="133">
        <f>IF(N180="sníž. přenesená",J180,0)</f>
        <v>0</v>
      </c>
      <c r="BI180" s="133">
        <f>IF(N180="nulová",J180,0)</f>
        <v>0</v>
      </c>
      <c r="BJ180" s="15" t="s">
        <v>72</v>
      </c>
      <c r="BK180" s="133">
        <f>ROUND(I180*H180,2)</f>
        <v>32500</v>
      </c>
      <c r="BL180" s="15" t="s">
        <v>131</v>
      </c>
      <c r="BM180" s="132" t="s">
        <v>4176</v>
      </c>
    </row>
    <row r="181" spans="2:65" s="1" customFormat="1" ht="48.75">
      <c r="B181" s="27"/>
      <c r="D181" s="134" t="s">
        <v>133</v>
      </c>
      <c r="F181" s="135" t="s">
        <v>4177</v>
      </c>
      <c r="L181" s="27"/>
      <c r="M181" s="136"/>
      <c r="T181" s="47"/>
      <c r="AT181" s="15" t="s">
        <v>133</v>
      </c>
      <c r="AU181" s="15" t="s">
        <v>74</v>
      </c>
    </row>
    <row r="182" spans="2:65" s="1" customFormat="1" ht="24.2" customHeight="1">
      <c r="B182" s="121"/>
      <c r="C182" s="122" t="s">
        <v>392</v>
      </c>
      <c r="D182" s="122" t="s">
        <v>126</v>
      </c>
      <c r="E182" s="123" t="s">
        <v>4178</v>
      </c>
      <c r="F182" s="124" t="s">
        <v>4179</v>
      </c>
      <c r="G182" s="125" t="s">
        <v>4061</v>
      </c>
      <c r="H182" s="126">
        <v>0.05</v>
      </c>
      <c r="I182" s="127">
        <v>617300</v>
      </c>
      <c r="J182" s="127">
        <f>ROUND(I182*H182,2)</f>
        <v>30865</v>
      </c>
      <c r="K182" s="124" t="s">
        <v>3999</v>
      </c>
      <c r="L182" s="27"/>
      <c r="M182" s="128" t="s">
        <v>3</v>
      </c>
      <c r="N182" s="129" t="s">
        <v>36</v>
      </c>
      <c r="O182" s="130">
        <v>0</v>
      </c>
      <c r="P182" s="130">
        <f>O182*H182</f>
        <v>0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131</v>
      </c>
      <c r="AT182" s="132" t="s">
        <v>126</v>
      </c>
      <c r="AU182" s="132" t="s">
        <v>74</v>
      </c>
      <c r="AY182" s="15" t="s">
        <v>124</v>
      </c>
      <c r="BE182" s="133">
        <f>IF(N182="základní",J182,0)</f>
        <v>30865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5" t="s">
        <v>72</v>
      </c>
      <c r="BK182" s="133">
        <f>ROUND(I182*H182,2)</f>
        <v>30865</v>
      </c>
      <c r="BL182" s="15" t="s">
        <v>131</v>
      </c>
      <c r="BM182" s="132" t="s">
        <v>4180</v>
      </c>
    </row>
    <row r="183" spans="2:65" s="1" customFormat="1" ht="58.5">
      <c r="B183" s="27"/>
      <c r="D183" s="134" t="s">
        <v>133</v>
      </c>
      <c r="F183" s="135" t="s">
        <v>4181</v>
      </c>
      <c r="L183" s="27"/>
      <c r="M183" s="136"/>
      <c r="T183" s="47"/>
      <c r="AT183" s="15" t="s">
        <v>133</v>
      </c>
      <c r="AU183" s="15" t="s">
        <v>74</v>
      </c>
    </row>
    <row r="184" spans="2:65" s="1" customFormat="1" ht="24.2" customHeight="1">
      <c r="B184" s="121"/>
      <c r="C184" s="122" t="s">
        <v>398</v>
      </c>
      <c r="D184" s="122" t="s">
        <v>126</v>
      </c>
      <c r="E184" s="123" t="s">
        <v>4182</v>
      </c>
      <c r="F184" s="124" t="s">
        <v>4183</v>
      </c>
      <c r="G184" s="125" t="s">
        <v>4061</v>
      </c>
      <c r="H184" s="126">
        <v>0.05</v>
      </c>
      <c r="I184" s="127">
        <v>620800</v>
      </c>
      <c r="J184" s="127">
        <f>ROUND(I184*H184,2)</f>
        <v>31040</v>
      </c>
      <c r="K184" s="124" t="s">
        <v>3999</v>
      </c>
      <c r="L184" s="27"/>
      <c r="M184" s="128" t="s">
        <v>3</v>
      </c>
      <c r="N184" s="129" t="s">
        <v>36</v>
      </c>
      <c r="O184" s="130">
        <v>0</v>
      </c>
      <c r="P184" s="130">
        <f>O184*H184</f>
        <v>0</v>
      </c>
      <c r="Q184" s="130">
        <v>0</v>
      </c>
      <c r="R184" s="130">
        <f>Q184*H184</f>
        <v>0</v>
      </c>
      <c r="S184" s="130">
        <v>0</v>
      </c>
      <c r="T184" s="131">
        <f>S184*H184</f>
        <v>0</v>
      </c>
      <c r="AR184" s="132" t="s">
        <v>131</v>
      </c>
      <c r="AT184" s="132" t="s">
        <v>126</v>
      </c>
      <c r="AU184" s="132" t="s">
        <v>74</v>
      </c>
      <c r="AY184" s="15" t="s">
        <v>124</v>
      </c>
      <c r="BE184" s="133">
        <f>IF(N184="základní",J184,0)</f>
        <v>31040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5" t="s">
        <v>72</v>
      </c>
      <c r="BK184" s="133">
        <f>ROUND(I184*H184,2)</f>
        <v>31040</v>
      </c>
      <c r="BL184" s="15" t="s">
        <v>131</v>
      </c>
      <c r="BM184" s="132" t="s">
        <v>4184</v>
      </c>
    </row>
    <row r="185" spans="2:65" s="1" customFormat="1" ht="58.5">
      <c r="B185" s="27"/>
      <c r="D185" s="134" t="s">
        <v>133</v>
      </c>
      <c r="F185" s="135" t="s">
        <v>4185</v>
      </c>
      <c r="L185" s="27"/>
      <c r="M185" s="136"/>
      <c r="T185" s="47"/>
      <c r="AT185" s="15" t="s">
        <v>133</v>
      </c>
      <c r="AU185" s="15" t="s">
        <v>74</v>
      </c>
    </row>
    <row r="186" spans="2:65" s="1" customFormat="1" ht="24.2" customHeight="1">
      <c r="B186" s="121"/>
      <c r="C186" s="122" t="s">
        <v>404</v>
      </c>
      <c r="D186" s="122" t="s">
        <v>126</v>
      </c>
      <c r="E186" s="123" t="s">
        <v>4186</v>
      </c>
      <c r="F186" s="124" t="s">
        <v>4187</v>
      </c>
      <c r="G186" s="125" t="s">
        <v>4061</v>
      </c>
      <c r="H186" s="126">
        <v>0.05</v>
      </c>
      <c r="I186" s="127">
        <v>636700</v>
      </c>
      <c r="J186" s="127">
        <f>ROUND(I186*H186,2)</f>
        <v>31835</v>
      </c>
      <c r="K186" s="124" t="s">
        <v>3999</v>
      </c>
      <c r="L186" s="27"/>
      <c r="M186" s="128" t="s">
        <v>3</v>
      </c>
      <c r="N186" s="129" t="s">
        <v>36</v>
      </c>
      <c r="O186" s="130">
        <v>0</v>
      </c>
      <c r="P186" s="130">
        <f>O186*H186</f>
        <v>0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131</v>
      </c>
      <c r="AT186" s="132" t="s">
        <v>126</v>
      </c>
      <c r="AU186" s="132" t="s">
        <v>74</v>
      </c>
      <c r="AY186" s="15" t="s">
        <v>124</v>
      </c>
      <c r="BE186" s="133">
        <f>IF(N186="základní",J186,0)</f>
        <v>31835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15" t="s">
        <v>72</v>
      </c>
      <c r="BK186" s="133">
        <f>ROUND(I186*H186,2)</f>
        <v>31835</v>
      </c>
      <c r="BL186" s="15" t="s">
        <v>131</v>
      </c>
      <c r="BM186" s="132" t="s">
        <v>4188</v>
      </c>
    </row>
    <row r="187" spans="2:65" s="1" customFormat="1" ht="58.5">
      <c r="B187" s="27"/>
      <c r="D187" s="134" t="s">
        <v>133</v>
      </c>
      <c r="F187" s="135" t="s">
        <v>4189</v>
      </c>
      <c r="L187" s="27"/>
      <c r="M187" s="136"/>
      <c r="T187" s="47"/>
      <c r="AT187" s="15" t="s">
        <v>133</v>
      </c>
      <c r="AU187" s="15" t="s">
        <v>74</v>
      </c>
    </row>
    <row r="188" spans="2:65" s="1" customFormat="1" ht="21.75" customHeight="1">
      <c r="B188" s="121"/>
      <c r="C188" s="122" t="s">
        <v>410</v>
      </c>
      <c r="D188" s="122" t="s">
        <v>126</v>
      </c>
      <c r="E188" s="123" t="s">
        <v>4190</v>
      </c>
      <c r="F188" s="124" t="s">
        <v>4191</v>
      </c>
      <c r="G188" s="125" t="s">
        <v>252</v>
      </c>
      <c r="H188" s="126">
        <v>10</v>
      </c>
      <c r="I188" s="127">
        <v>423</v>
      </c>
      <c r="J188" s="127">
        <f>ROUND(I188*H188,2)</f>
        <v>4230</v>
      </c>
      <c r="K188" s="124" t="s">
        <v>3999</v>
      </c>
      <c r="L188" s="27"/>
      <c r="M188" s="128" t="s">
        <v>3</v>
      </c>
      <c r="N188" s="129" t="s">
        <v>36</v>
      </c>
      <c r="O188" s="130">
        <v>0</v>
      </c>
      <c r="P188" s="130">
        <f>O188*H188</f>
        <v>0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32" t="s">
        <v>131</v>
      </c>
      <c r="AT188" s="132" t="s">
        <v>126</v>
      </c>
      <c r="AU188" s="132" t="s">
        <v>74</v>
      </c>
      <c r="AY188" s="15" t="s">
        <v>124</v>
      </c>
      <c r="BE188" s="133">
        <f>IF(N188="základní",J188,0)</f>
        <v>4230</v>
      </c>
      <c r="BF188" s="133">
        <f>IF(N188="snížená",J188,0)</f>
        <v>0</v>
      </c>
      <c r="BG188" s="133">
        <f>IF(N188="zákl. přenesená",J188,0)</f>
        <v>0</v>
      </c>
      <c r="BH188" s="133">
        <f>IF(N188="sníž. přenesená",J188,0)</f>
        <v>0</v>
      </c>
      <c r="BI188" s="133">
        <f>IF(N188="nulová",J188,0)</f>
        <v>0</v>
      </c>
      <c r="BJ188" s="15" t="s">
        <v>72</v>
      </c>
      <c r="BK188" s="133">
        <f>ROUND(I188*H188,2)</f>
        <v>4230</v>
      </c>
      <c r="BL188" s="15" t="s">
        <v>131</v>
      </c>
      <c r="BM188" s="132" t="s">
        <v>4192</v>
      </c>
    </row>
    <row r="189" spans="2:65" s="1" customFormat="1" ht="68.25">
      <c r="B189" s="27"/>
      <c r="D189" s="134" t="s">
        <v>133</v>
      </c>
      <c r="F189" s="135" t="s">
        <v>4193</v>
      </c>
      <c r="L189" s="27"/>
      <c r="M189" s="136"/>
      <c r="T189" s="47"/>
      <c r="AT189" s="15" t="s">
        <v>133</v>
      </c>
      <c r="AU189" s="15" t="s">
        <v>74</v>
      </c>
    </row>
    <row r="190" spans="2:65" s="1" customFormat="1" ht="24.2" customHeight="1">
      <c r="B190" s="121"/>
      <c r="C190" s="122" t="s">
        <v>416</v>
      </c>
      <c r="D190" s="122" t="s">
        <v>126</v>
      </c>
      <c r="E190" s="123" t="s">
        <v>4194</v>
      </c>
      <c r="F190" s="124" t="s">
        <v>4195</v>
      </c>
      <c r="G190" s="125" t="s">
        <v>252</v>
      </c>
      <c r="H190" s="126">
        <v>20</v>
      </c>
      <c r="I190" s="127">
        <v>364</v>
      </c>
      <c r="J190" s="127">
        <f>ROUND(I190*H190,2)</f>
        <v>7280</v>
      </c>
      <c r="K190" s="124" t="s">
        <v>3999</v>
      </c>
      <c r="L190" s="27"/>
      <c r="M190" s="128" t="s">
        <v>3</v>
      </c>
      <c r="N190" s="129" t="s">
        <v>36</v>
      </c>
      <c r="O190" s="130">
        <v>0</v>
      </c>
      <c r="P190" s="130">
        <f>O190*H190</f>
        <v>0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131</v>
      </c>
      <c r="AT190" s="132" t="s">
        <v>126</v>
      </c>
      <c r="AU190" s="132" t="s">
        <v>74</v>
      </c>
      <c r="AY190" s="15" t="s">
        <v>124</v>
      </c>
      <c r="BE190" s="133">
        <f>IF(N190="základní",J190,0)</f>
        <v>7280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72</v>
      </c>
      <c r="BK190" s="133">
        <f>ROUND(I190*H190,2)</f>
        <v>7280</v>
      </c>
      <c r="BL190" s="15" t="s">
        <v>131</v>
      </c>
      <c r="BM190" s="132" t="s">
        <v>4196</v>
      </c>
    </row>
    <row r="191" spans="2:65" s="1" customFormat="1" ht="68.25">
      <c r="B191" s="27"/>
      <c r="D191" s="134" t="s">
        <v>133</v>
      </c>
      <c r="F191" s="135" t="s">
        <v>4197</v>
      </c>
      <c r="L191" s="27"/>
      <c r="M191" s="136"/>
      <c r="T191" s="47"/>
      <c r="AT191" s="15" t="s">
        <v>133</v>
      </c>
      <c r="AU191" s="15" t="s">
        <v>74</v>
      </c>
    </row>
    <row r="192" spans="2:65" s="1" customFormat="1" ht="21.75" customHeight="1">
      <c r="B192" s="121"/>
      <c r="C192" s="122" t="s">
        <v>422</v>
      </c>
      <c r="D192" s="122" t="s">
        <v>126</v>
      </c>
      <c r="E192" s="123" t="s">
        <v>4198</v>
      </c>
      <c r="F192" s="124" t="s">
        <v>4199</v>
      </c>
      <c r="G192" s="125" t="s">
        <v>252</v>
      </c>
      <c r="H192" s="126">
        <v>10</v>
      </c>
      <c r="I192" s="127">
        <v>272</v>
      </c>
      <c r="J192" s="127">
        <f>ROUND(I192*H192,2)</f>
        <v>2720</v>
      </c>
      <c r="K192" s="124" t="s">
        <v>3999</v>
      </c>
      <c r="L192" s="27"/>
      <c r="M192" s="128" t="s">
        <v>3</v>
      </c>
      <c r="N192" s="129" t="s">
        <v>36</v>
      </c>
      <c r="O192" s="130">
        <v>0</v>
      </c>
      <c r="P192" s="130">
        <f>O192*H192</f>
        <v>0</v>
      </c>
      <c r="Q192" s="130">
        <v>0</v>
      </c>
      <c r="R192" s="130">
        <f>Q192*H192</f>
        <v>0</v>
      </c>
      <c r="S192" s="130">
        <v>0</v>
      </c>
      <c r="T192" s="131">
        <f>S192*H192</f>
        <v>0</v>
      </c>
      <c r="AR192" s="132" t="s">
        <v>131</v>
      </c>
      <c r="AT192" s="132" t="s">
        <v>126</v>
      </c>
      <c r="AU192" s="132" t="s">
        <v>74</v>
      </c>
      <c r="AY192" s="15" t="s">
        <v>124</v>
      </c>
      <c r="BE192" s="133">
        <f>IF(N192="základní",J192,0)</f>
        <v>2720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15" t="s">
        <v>72</v>
      </c>
      <c r="BK192" s="133">
        <f>ROUND(I192*H192,2)</f>
        <v>2720</v>
      </c>
      <c r="BL192" s="15" t="s">
        <v>131</v>
      </c>
      <c r="BM192" s="132" t="s">
        <v>4200</v>
      </c>
    </row>
    <row r="193" spans="2:65" s="1" customFormat="1" ht="68.25">
      <c r="B193" s="27"/>
      <c r="D193" s="134" t="s">
        <v>133</v>
      </c>
      <c r="F193" s="135" t="s">
        <v>4201</v>
      </c>
      <c r="L193" s="27"/>
      <c r="M193" s="136"/>
      <c r="T193" s="47"/>
      <c r="AT193" s="15" t="s">
        <v>133</v>
      </c>
      <c r="AU193" s="15" t="s">
        <v>74</v>
      </c>
    </row>
    <row r="194" spans="2:65" s="1" customFormat="1" ht="24.2" customHeight="1">
      <c r="B194" s="121"/>
      <c r="C194" s="122" t="s">
        <v>428</v>
      </c>
      <c r="D194" s="122" t="s">
        <v>126</v>
      </c>
      <c r="E194" s="123" t="s">
        <v>4202</v>
      </c>
      <c r="F194" s="124" t="s">
        <v>4203</v>
      </c>
      <c r="G194" s="125" t="s">
        <v>252</v>
      </c>
      <c r="H194" s="126">
        <v>10</v>
      </c>
      <c r="I194" s="127">
        <v>341</v>
      </c>
      <c r="J194" s="127">
        <f>ROUND(I194*H194,2)</f>
        <v>3410</v>
      </c>
      <c r="K194" s="124" t="s">
        <v>3999</v>
      </c>
      <c r="L194" s="27"/>
      <c r="M194" s="128" t="s">
        <v>3</v>
      </c>
      <c r="N194" s="129" t="s">
        <v>36</v>
      </c>
      <c r="O194" s="130">
        <v>0</v>
      </c>
      <c r="P194" s="130">
        <f>O194*H194</f>
        <v>0</v>
      </c>
      <c r="Q194" s="130">
        <v>0</v>
      </c>
      <c r="R194" s="130">
        <f>Q194*H194</f>
        <v>0</v>
      </c>
      <c r="S194" s="130">
        <v>0</v>
      </c>
      <c r="T194" s="131">
        <f>S194*H194</f>
        <v>0</v>
      </c>
      <c r="AR194" s="132" t="s">
        <v>131</v>
      </c>
      <c r="AT194" s="132" t="s">
        <v>126</v>
      </c>
      <c r="AU194" s="132" t="s">
        <v>74</v>
      </c>
      <c r="AY194" s="15" t="s">
        <v>124</v>
      </c>
      <c r="BE194" s="133">
        <f>IF(N194="základní",J194,0)</f>
        <v>3410</v>
      </c>
      <c r="BF194" s="133">
        <f>IF(N194="snížená",J194,0)</f>
        <v>0</v>
      </c>
      <c r="BG194" s="133">
        <f>IF(N194="zákl. přenesená",J194,0)</f>
        <v>0</v>
      </c>
      <c r="BH194" s="133">
        <f>IF(N194="sníž. přenesená",J194,0)</f>
        <v>0</v>
      </c>
      <c r="BI194" s="133">
        <f>IF(N194="nulová",J194,0)</f>
        <v>0</v>
      </c>
      <c r="BJ194" s="15" t="s">
        <v>72</v>
      </c>
      <c r="BK194" s="133">
        <f>ROUND(I194*H194,2)</f>
        <v>3410</v>
      </c>
      <c r="BL194" s="15" t="s">
        <v>131</v>
      </c>
      <c r="BM194" s="132" t="s">
        <v>4204</v>
      </c>
    </row>
    <row r="195" spans="2:65" s="1" customFormat="1" ht="68.25">
      <c r="B195" s="27"/>
      <c r="D195" s="134" t="s">
        <v>133</v>
      </c>
      <c r="F195" s="135" t="s">
        <v>4205</v>
      </c>
      <c r="L195" s="27"/>
      <c r="M195" s="136"/>
      <c r="T195" s="47"/>
      <c r="AT195" s="15" t="s">
        <v>133</v>
      </c>
      <c r="AU195" s="15" t="s">
        <v>74</v>
      </c>
    </row>
    <row r="196" spans="2:65" s="1" customFormat="1" ht="24.2" customHeight="1">
      <c r="B196" s="121"/>
      <c r="C196" s="122" t="s">
        <v>434</v>
      </c>
      <c r="D196" s="122" t="s">
        <v>126</v>
      </c>
      <c r="E196" s="123" t="s">
        <v>4206</v>
      </c>
      <c r="F196" s="124" t="s">
        <v>4207</v>
      </c>
      <c r="G196" s="125" t="s">
        <v>252</v>
      </c>
      <c r="H196" s="126">
        <v>10</v>
      </c>
      <c r="I196" s="127">
        <v>283</v>
      </c>
      <c r="J196" s="127">
        <f>ROUND(I196*H196,2)</f>
        <v>2830</v>
      </c>
      <c r="K196" s="124" t="s">
        <v>3999</v>
      </c>
      <c r="L196" s="27"/>
      <c r="M196" s="128" t="s">
        <v>3</v>
      </c>
      <c r="N196" s="129" t="s">
        <v>36</v>
      </c>
      <c r="O196" s="130">
        <v>0</v>
      </c>
      <c r="P196" s="130">
        <f>O196*H196</f>
        <v>0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32" t="s">
        <v>131</v>
      </c>
      <c r="AT196" s="132" t="s">
        <v>126</v>
      </c>
      <c r="AU196" s="132" t="s">
        <v>74</v>
      </c>
      <c r="AY196" s="15" t="s">
        <v>124</v>
      </c>
      <c r="BE196" s="133">
        <f>IF(N196="základní",J196,0)</f>
        <v>2830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5" t="s">
        <v>72</v>
      </c>
      <c r="BK196" s="133">
        <f>ROUND(I196*H196,2)</f>
        <v>2830</v>
      </c>
      <c r="BL196" s="15" t="s">
        <v>131</v>
      </c>
      <c r="BM196" s="132" t="s">
        <v>4208</v>
      </c>
    </row>
    <row r="197" spans="2:65" s="1" customFormat="1" ht="68.25">
      <c r="B197" s="27"/>
      <c r="D197" s="134" t="s">
        <v>133</v>
      </c>
      <c r="F197" s="135" t="s">
        <v>4209</v>
      </c>
      <c r="L197" s="27"/>
      <c r="M197" s="136"/>
      <c r="T197" s="47"/>
      <c r="AT197" s="15" t="s">
        <v>133</v>
      </c>
      <c r="AU197" s="15" t="s">
        <v>74</v>
      </c>
    </row>
    <row r="198" spans="2:65" s="1" customFormat="1" ht="24.2" customHeight="1">
      <c r="B198" s="121"/>
      <c r="C198" s="122" t="s">
        <v>440</v>
      </c>
      <c r="D198" s="122" t="s">
        <v>126</v>
      </c>
      <c r="E198" s="123" t="s">
        <v>4210</v>
      </c>
      <c r="F198" s="124" t="s">
        <v>4211</v>
      </c>
      <c r="G198" s="125" t="s">
        <v>252</v>
      </c>
      <c r="H198" s="126">
        <v>10</v>
      </c>
      <c r="I198" s="127">
        <v>262</v>
      </c>
      <c r="J198" s="127">
        <f>ROUND(I198*H198,2)</f>
        <v>2620</v>
      </c>
      <c r="K198" s="124" t="s">
        <v>3999</v>
      </c>
      <c r="L198" s="27"/>
      <c r="M198" s="128" t="s">
        <v>3</v>
      </c>
      <c r="N198" s="129" t="s">
        <v>36</v>
      </c>
      <c r="O198" s="130">
        <v>0</v>
      </c>
      <c r="P198" s="130">
        <f>O198*H198</f>
        <v>0</v>
      </c>
      <c r="Q198" s="130">
        <v>0</v>
      </c>
      <c r="R198" s="130">
        <f>Q198*H198</f>
        <v>0</v>
      </c>
      <c r="S198" s="130">
        <v>0</v>
      </c>
      <c r="T198" s="131">
        <f>S198*H198</f>
        <v>0</v>
      </c>
      <c r="AR198" s="132" t="s">
        <v>131</v>
      </c>
      <c r="AT198" s="132" t="s">
        <v>126</v>
      </c>
      <c r="AU198" s="132" t="s">
        <v>74</v>
      </c>
      <c r="AY198" s="15" t="s">
        <v>124</v>
      </c>
      <c r="BE198" s="133">
        <f>IF(N198="základní",J198,0)</f>
        <v>2620</v>
      </c>
      <c r="BF198" s="133">
        <f>IF(N198="snížená",J198,0)</f>
        <v>0</v>
      </c>
      <c r="BG198" s="133">
        <f>IF(N198="zákl. přenesená",J198,0)</f>
        <v>0</v>
      </c>
      <c r="BH198" s="133">
        <f>IF(N198="sníž. přenesená",J198,0)</f>
        <v>0</v>
      </c>
      <c r="BI198" s="133">
        <f>IF(N198="nulová",J198,0)</f>
        <v>0</v>
      </c>
      <c r="BJ198" s="15" t="s">
        <v>72</v>
      </c>
      <c r="BK198" s="133">
        <f>ROUND(I198*H198,2)</f>
        <v>2620</v>
      </c>
      <c r="BL198" s="15" t="s">
        <v>131</v>
      </c>
      <c r="BM198" s="132" t="s">
        <v>4212</v>
      </c>
    </row>
    <row r="199" spans="2:65" s="1" customFormat="1" ht="68.25">
      <c r="B199" s="27"/>
      <c r="D199" s="134" t="s">
        <v>133</v>
      </c>
      <c r="F199" s="135" t="s">
        <v>4213</v>
      </c>
      <c r="L199" s="27"/>
      <c r="M199" s="136"/>
      <c r="T199" s="47"/>
      <c r="AT199" s="15" t="s">
        <v>133</v>
      </c>
      <c r="AU199" s="15" t="s">
        <v>74</v>
      </c>
    </row>
    <row r="200" spans="2:65" s="1" customFormat="1" ht="24.2" customHeight="1">
      <c r="B200" s="121"/>
      <c r="C200" s="122" t="s">
        <v>446</v>
      </c>
      <c r="D200" s="122" t="s">
        <v>126</v>
      </c>
      <c r="E200" s="123" t="s">
        <v>4214</v>
      </c>
      <c r="F200" s="124" t="s">
        <v>4215</v>
      </c>
      <c r="G200" s="125" t="s">
        <v>252</v>
      </c>
      <c r="H200" s="126">
        <v>5</v>
      </c>
      <c r="I200" s="127">
        <v>129</v>
      </c>
      <c r="J200" s="127">
        <f>ROUND(I200*H200,2)</f>
        <v>645</v>
      </c>
      <c r="K200" s="124" t="s">
        <v>3999</v>
      </c>
      <c r="L200" s="27"/>
      <c r="M200" s="128" t="s">
        <v>3</v>
      </c>
      <c r="N200" s="129" t="s">
        <v>36</v>
      </c>
      <c r="O200" s="130">
        <v>0</v>
      </c>
      <c r="P200" s="130">
        <f>O200*H200</f>
        <v>0</v>
      </c>
      <c r="Q200" s="130">
        <v>0</v>
      </c>
      <c r="R200" s="130">
        <f>Q200*H200</f>
        <v>0</v>
      </c>
      <c r="S200" s="130">
        <v>0</v>
      </c>
      <c r="T200" s="131">
        <f>S200*H200</f>
        <v>0</v>
      </c>
      <c r="AR200" s="132" t="s">
        <v>131</v>
      </c>
      <c r="AT200" s="132" t="s">
        <v>126</v>
      </c>
      <c r="AU200" s="132" t="s">
        <v>74</v>
      </c>
      <c r="AY200" s="15" t="s">
        <v>124</v>
      </c>
      <c r="BE200" s="133">
        <f>IF(N200="základní",J200,0)</f>
        <v>645</v>
      </c>
      <c r="BF200" s="133">
        <f>IF(N200="snížená",J200,0)</f>
        <v>0</v>
      </c>
      <c r="BG200" s="133">
        <f>IF(N200="zákl. přenesená",J200,0)</f>
        <v>0</v>
      </c>
      <c r="BH200" s="133">
        <f>IF(N200="sníž. přenesená",J200,0)</f>
        <v>0</v>
      </c>
      <c r="BI200" s="133">
        <f>IF(N200="nulová",J200,0)</f>
        <v>0</v>
      </c>
      <c r="BJ200" s="15" t="s">
        <v>72</v>
      </c>
      <c r="BK200" s="133">
        <f>ROUND(I200*H200,2)</f>
        <v>645</v>
      </c>
      <c r="BL200" s="15" t="s">
        <v>131</v>
      </c>
      <c r="BM200" s="132" t="s">
        <v>4216</v>
      </c>
    </row>
    <row r="201" spans="2:65" s="1" customFormat="1" ht="68.25">
      <c r="B201" s="27"/>
      <c r="D201" s="134" t="s">
        <v>133</v>
      </c>
      <c r="F201" s="135" t="s">
        <v>4217</v>
      </c>
      <c r="L201" s="27"/>
      <c r="M201" s="136"/>
      <c r="T201" s="47"/>
      <c r="AT201" s="15" t="s">
        <v>133</v>
      </c>
      <c r="AU201" s="15" t="s">
        <v>74</v>
      </c>
    </row>
    <row r="202" spans="2:65" s="1" customFormat="1" ht="24.2" customHeight="1">
      <c r="B202" s="121"/>
      <c r="C202" s="122" t="s">
        <v>452</v>
      </c>
      <c r="D202" s="122" t="s">
        <v>126</v>
      </c>
      <c r="E202" s="123" t="s">
        <v>4218</v>
      </c>
      <c r="F202" s="124" t="s">
        <v>4219</v>
      </c>
      <c r="G202" s="125" t="s">
        <v>252</v>
      </c>
      <c r="H202" s="126">
        <v>5</v>
      </c>
      <c r="I202" s="127">
        <v>106</v>
      </c>
      <c r="J202" s="127">
        <f>ROUND(I202*H202,2)</f>
        <v>530</v>
      </c>
      <c r="K202" s="124" t="s">
        <v>3999</v>
      </c>
      <c r="L202" s="27"/>
      <c r="M202" s="128" t="s">
        <v>3</v>
      </c>
      <c r="N202" s="129" t="s">
        <v>36</v>
      </c>
      <c r="O202" s="130">
        <v>0</v>
      </c>
      <c r="P202" s="130">
        <f>O202*H202</f>
        <v>0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131</v>
      </c>
      <c r="AT202" s="132" t="s">
        <v>126</v>
      </c>
      <c r="AU202" s="132" t="s">
        <v>74</v>
      </c>
      <c r="AY202" s="15" t="s">
        <v>124</v>
      </c>
      <c r="BE202" s="133">
        <f>IF(N202="základní",J202,0)</f>
        <v>530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72</v>
      </c>
      <c r="BK202" s="133">
        <f>ROUND(I202*H202,2)</f>
        <v>530</v>
      </c>
      <c r="BL202" s="15" t="s">
        <v>131</v>
      </c>
      <c r="BM202" s="132" t="s">
        <v>4220</v>
      </c>
    </row>
    <row r="203" spans="2:65" s="1" customFormat="1" ht="68.25">
      <c r="B203" s="27"/>
      <c r="D203" s="134" t="s">
        <v>133</v>
      </c>
      <c r="F203" s="135" t="s">
        <v>4221</v>
      </c>
      <c r="L203" s="27"/>
      <c r="M203" s="136"/>
      <c r="T203" s="47"/>
      <c r="AT203" s="15" t="s">
        <v>133</v>
      </c>
      <c r="AU203" s="15" t="s">
        <v>74</v>
      </c>
    </row>
    <row r="204" spans="2:65" s="1" customFormat="1" ht="24.2" customHeight="1">
      <c r="B204" s="121"/>
      <c r="C204" s="122" t="s">
        <v>458</v>
      </c>
      <c r="D204" s="122" t="s">
        <v>126</v>
      </c>
      <c r="E204" s="123" t="s">
        <v>4222</v>
      </c>
      <c r="F204" s="124" t="s">
        <v>4223</v>
      </c>
      <c r="G204" s="125" t="s">
        <v>252</v>
      </c>
      <c r="H204" s="126">
        <v>50</v>
      </c>
      <c r="I204" s="127">
        <v>6.24</v>
      </c>
      <c r="J204" s="127">
        <f>ROUND(I204*H204,2)</f>
        <v>312</v>
      </c>
      <c r="K204" s="124" t="s">
        <v>3999</v>
      </c>
      <c r="L204" s="27"/>
      <c r="M204" s="128" t="s">
        <v>3</v>
      </c>
      <c r="N204" s="129" t="s">
        <v>36</v>
      </c>
      <c r="O204" s="130">
        <v>0</v>
      </c>
      <c r="P204" s="130">
        <f>O204*H204</f>
        <v>0</v>
      </c>
      <c r="Q204" s="130">
        <v>0</v>
      </c>
      <c r="R204" s="130">
        <f>Q204*H204</f>
        <v>0</v>
      </c>
      <c r="S204" s="130">
        <v>0</v>
      </c>
      <c r="T204" s="131">
        <f>S204*H204</f>
        <v>0</v>
      </c>
      <c r="AR204" s="132" t="s">
        <v>131</v>
      </c>
      <c r="AT204" s="132" t="s">
        <v>126</v>
      </c>
      <c r="AU204" s="132" t="s">
        <v>74</v>
      </c>
      <c r="AY204" s="15" t="s">
        <v>124</v>
      </c>
      <c r="BE204" s="133">
        <f>IF(N204="základní",J204,0)</f>
        <v>312</v>
      </c>
      <c r="BF204" s="133">
        <f>IF(N204="snížená",J204,0)</f>
        <v>0</v>
      </c>
      <c r="BG204" s="133">
        <f>IF(N204="zákl. přenesená",J204,0)</f>
        <v>0</v>
      </c>
      <c r="BH204" s="133">
        <f>IF(N204="sníž. přenesená",J204,0)</f>
        <v>0</v>
      </c>
      <c r="BI204" s="133">
        <f>IF(N204="nulová",J204,0)</f>
        <v>0</v>
      </c>
      <c r="BJ204" s="15" t="s">
        <v>72</v>
      </c>
      <c r="BK204" s="133">
        <f>ROUND(I204*H204,2)</f>
        <v>312</v>
      </c>
      <c r="BL204" s="15" t="s">
        <v>131</v>
      </c>
      <c r="BM204" s="132" t="s">
        <v>4224</v>
      </c>
    </row>
    <row r="205" spans="2:65" s="1" customFormat="1" ht="29.25">
      <c r="B205" s="27"/>
      <c r="D205" s="134" t="s">
        <v>133</v>
      </c>
      <c r="F205" s="135" t="s">
        <v>4225</v>
      </c>
      <c r="L205" s="27"/>
      <c r="M205" s="136"/>
      <c r="T205" s="47"/>
      <c r="AT205" s="15" t="s">
        <v>133</v>
      </c>
      <c r="AU205" s="15" t="s">
        <v>74</v>
      </c>
    </row>
    <row r="206" spans="2:65" s="1" customFormat="1" ht="19.5">
      <c r="B206" s="27"/>
      <c r="D206" s="134" t="s">
        <v>3820</v>
      </c>
      <c r="F206" s="154" t="s">
        <v>4226</v>
      </c>
      <c r="L206" s="27"/>
      <c r="M206" s="136"/>
      <c r="T206" s="47"/>
      <c r="AT206" s="15" t="s">
        <v>3820</v>
      </c>
      <c r="AU206" s="15" t="s">
        <v>74</v>
      </c>
    </row>
    <row r="207" spans="2:65" s="1" customFormat="1" ht="24.2" customHeight="1">
      <c r="B207" s="121"/>
      <c r="C207" s="122" t="s">
        <v>464</v>
      </c>
      <c r="D207" s="122" t="s">
        <v>126</v>
      </c>
      <c r="E207" s="123" t="s">
        <v>4227</v>
      </c>
      <c r="F207" s="124" t="s">
        <v>4228</v>
      </c>
      <c r="G207" s="125" t="s">
        <v>156</v>
      </c>
      <c r="H207" s="126">
        <v>10</v>
      </c>
      <c r="I207" s="127">
        <v>481</v>
      </c>
      <c r="J207" s="127">
        <f>ROUND(I207*H207,2)</f>
        <v>4810</v>
      </c>
      <c r="K207" s="124" t="s">
        <v>3999</v>
      </c>
      <c r="L207" s="27"/>
      <c r="M207" s="128" t="s">
        <v>3</v>
      </c>
      <c r="N207" s="129" t="s">
        <v>36</v>
      </c>
      <c r="O207" s="130">
        <v>0</v>
      </c>
      <c r="P207" s="130">
        <f>O207*H207</f>
        <v>0</v>
      </c>
      <c r="Q207" s="130">
        <v>0</v>
      </c>
      <c r="R207" s="130">
        <f>Q207*H207</f>
        <v>0</v>
      </c>
      <c r="S207" s="130">
        <v>0</v>
      </c>
      <c r="T207" s="131">
        <f>S207*H207</f>
        <v>0</v>
      </c>
      <c r="AR207" s="132" t="s">
        <v>3067</v>
      </c>
      <c r="AT207" s="132" t="s">
        <v>126</v>
      </c>
      <c r="AU207" s="132" t="s">
        <v>74</v>
      </c>
      <c r="AY207" s="15" t="s">
        <v>124</v>
      </c>
      <c r="BE207" s="133">
        <f>IF(N207="základní",J207,0)</f>
        <v>4810</v>
      </c>
      <c r="BF207" s="133">
        <f>IF(N207="snížená",J207,0)</f>
        <v>0</v>
      </c>
      <c r="BG207" s="133">
        <f>IF(N207="zákl. přenesená",J207,0)</f>
        <v>0</v>
      </c>
      <c r="BH207" s="133">
        <f>IF(N207="sníž. přenesená",J207,0)</f>
        <v>0</v>
      </c>
      <c r="BI207" s="133">
        <f>IF(N207="nulová",J207,0)</f>
        <v>0</v>
      </c>
      <c r="BJ207" s="15" t="s">
        <v>72</v>
      </c>
      <c r="BK207" s="133">
        <f>ROUND(I207*H207,2)</f>
        <v>4810</v>
      </c>
      <c r="BL207" s="15" t="s">
        <v>3067</v>
      </c>
      <c r="BM207" s="132" t="s">
        <v>4229</v>
      </c>
    </row>
    <row r="208" spans="2:65" s="1" customFormat="1" ht="29.25">
      <c r="B208" s="27"/>
      <c r="D208" s="134" t="s">
        <v>133</v>
      </c>
      <c r="F208" s="135" t="s">
        <v>4230</v>
      </c>
      <c r="L208" s="27"/>
      <c r="M208" s="136"/>
      <c r="T208" s="47"/>
      <c r="AT208" s="15" t="s">
        <v>133</v>
      </c>
      <c r="AU208" s="15" t="s">
        <v>74</v>
      </c>
    </row>
    <row r="209" spans="2:65" s="1" customFormat="1" ht="24.2" customHeight="1">
      <c r="B209" s="121"/>
      <c r="C209" s="122" t="s">
        <v>470</v>
      </c>
      <c r="D209" s="122" t="s">
        <v>126</v>
      </c>
      <c r="E209" s="123" t="s">
        <v>4231</v>
      </c>
      <c r="F209" s="124" t="s">
        <v>4232</v>
      </c>
      <c r="G209" s="125" t="s">
        <v>156</v>
      </c>
      <c r="H209" s="126">
        <v>10</v>
      </c>
      <c r="I209" s="127">
        <v>431</v>
      </c>
      <c r="J209" s="127">
        <f>ROUND(I209*H209,2)</f>
        <v>4310</v>
      </c>
      <c r="K209" s="124" t="s">
        <v>3999</v>
      </c>
      <c r="L209" s="27"/>
      <c r="M209" s="128" t="s">
        <v>3</v>
      </c>
      <c r="N209" s="129" t="s">
        <v>36</v>
      </c>
      <c r="O209" s="130">
        <v>0</v>
      </c>
      <c r="P209" s="130">
        <f>O209*H209</f>
        <v>0</v>
      </c>
      <c r="Q209" s="130">
        <v>0</v>
      </c>
      <c r="R209" s="130">
        <f>Q209*H209</f>
        <v>0</v>
      </c>
      <c r="S209" s="130">
        <v>0</v>
      </c>
      <c r="T209" s="131">
        <f>S209*H209</f>
        <v>0</v>
      </c>
      <c r="AR209" s="132" t="s">
        <v>131</v>
      </c>
      <c r="AT209" s="132" t="s">
        <v>126</v>
      </c>
      <c r="AU209" s="132" t="s">
        <v>74</v>
      </c>
      <c r="AY209" s="15" t="s">
        <v>124</v>
      </c>
      <c r="BE209" s="133">
        <f>IF(N209="základní",J209,0)</f>
        <v>4310</v>
      </c>
      <c r="BF209" s="133">
        <f>IF(N209="snížená",J209,0)</f>
        <v>0</v>
      </c>
      <c r="BG209" s="133">
        <f>IF(N209="zákl. přenesená",J209,0)</f>
        <v>0</v>
      </c>
      <c r="BH209" s="133">
        <f>IF(N209="sníž. přenesená",J209,0)</f>
        <v>0</v>
      </c>
      <c r="BI209" s="133">
        <f>IF(N209="nulová",J209,0)</f>
        <v>0</v>
      </c>
      <c r="BJ209" s="15" t="s">
        <v>72</v>
      </c>
      <c r="BK209" s="133">
        <f>ROUND(I209*H209,2)</f>
        <v>4310</v>
      </c>
      <c r="BL209" s="15" t="s">
        <v>131</v>
      </c>
      <c r="BM209" s="132" t="s">
        <v>4233</v>
      </c>
    </row>
    <row r="210" spans="2:65" s="1" customFormat="1" ht="29.25">
      <c r="B210" s="27"/>
      <c r="D210" s="134" t="s">
        <v>133</v>
      </c>
      <c r="F210" s="135" t="s">
        <v>4234</v>
      </c>
      <c r="L210" s="27"/>
      <c r="M210" s="136"/>
      <c r="T210" s="47"/>
      <c r="AT210" s="15" t="s">
        <v>133</v>
      </c>
      <c r="AU210" s="15" t="s">
        <v>74</v>
      </c>
    </row>
    <row r="211" spans="2:65" s="1" customFormat="1" ht="21.75" customHeight="1">
      <c r="B211" s="121"/>
      <c r="C211" s="122" t="s">
        <v>476</v>
      </c>
      <c r="D211" s="122" t="s">
        <v>126</v>
      </c>
      <c r="E211" s="123" t="s">
        <v>4235</v>
      </c>
      <c r="F211" s="124" t="s">
        <v>4236</v>
      </c>
      <c r="G211" s="125" t="s">
        <v>156</v>
      </c>
      <c r="H211" s="126">
        <v>10</v>
      </c>
      <c r="I211" s="127">
        <v>150</v>
      </c>
      <c r="J211" s="127">
        <f>ROUND(I211*H211,2)</f>
        <v>1500</v>
      </c>
      <c r="K211" s="124" t="s">
        <v>3999</v>
      </c>
      <c r="L211" s="27"/>
      <c r="M211" s="128" t="s">
        <v>3</v>
      </c>
      <c r="N211" s="129" t="s">
        <v>36</v>
      </c>
      <c r="O211" s="130">
        <v>0</v>
      </c>
      <c r="P211" s="130">
        <f>O211*H211</f>
        <v>0</v>
      </c>
      <c r="Q211" s="130">
        <v>0</v>
      </c>
      <c r="R211" s="130">
        <f>Q211*H211</f>
        <v>0</v>
      </c>
      <c r="S211" s="130">
        <v>0</v>
      </c>
      <c r="T211" s="131">
        <f>S211*H211</f>
        <v>0</v>
      </c>
      <c r="AR211" s="132" t="s">
        <v>131</v>
      </c>
      <c r="AT211" s="132" t="s">
        <v>126</v>
      </c>
      <c r="AU211" s="132" t="s">
        <v>74</v>
      </c>
      <c r="AY211" s="15" t="s">
        <v>124</v>
      </c>
      <c r="BE211" s="133">
        <f>IF(N211="základní",J211,0)</f>
        <v>1500</v>
      </c>
      <c r="BF211" s="133">
        <f>IF(N211="snížená",J211,0)</f>
        <v>0</v>
      </c>
      <c r="BG211" s="133">
        <f>IF(N211="zákl. přenesená",J211,0)</f>
        <v>0</v>
      </c>
      <c r="BH211" s="133">
        <f>IF(N211="sníž. přenesená",J211,0)</f>
        <v>0</v>
      </c>
      <c r="BI211" s="133">
        <f>IF(N211="nulová",J211,0)</f>
        <v>0</v>
      </c>
      <c r="BJ211" s="15" t="s">
        <v>72</v>
      </c>
      <c r="BK211" s="133">
        <f>ROUND(I211*H211,2)</f>
        <v>1500</v>
      </c>
      <c r="BL211" s="15" t="s">
        <v>131</v>
      </c>
      <c r="BM211" s="132" t="s">
        <v>4237</v>
      </c>
    </row>
    <row r="212" spans="2:65" s="1" customFormat="1" ht="29.25">
      <c r="B212" s="27"/>
      <c r="D212" s="134" t="s">
        <v>133</v>
      </c>
      <c r="F212" s="135" t="s">
        <v>4238</v>
      </c>
      <c r="L212" s="27"/>
      <c r="M212" s="136"/>
      <c r="T212" s="47"/>
      <c r="AT212" s="15" t="s">
        <v>133</v>
      </c>
      <c r="AU212" s="15" t="s">
        <v>74</v>
      </c>
    </row>
    <row r="213" spans="2:65" s="1" customFormat="1" ht="16.5" customHeight="1">
      <c r="B213" s="121"/>
      <c r="C213" s="122" t="s">
        <v>482</v>
      </c>
      <c r="D213" s="122" t="s">
        <v>126</v>
      </c>
      <c r="E213" s="123" t="s">
        <v>4239</v>
      </c>
      <c r="F213" s="124" t="s">
        <v>4240</v>
      </c>
      <c r="G213" s="125" t="s">
        <v>156</v>
      </c>
      <c r="H213" s="126">
        <v>10</v>
      </c>
      <c r="I213" s="127">
        <v>136</v>
      </c>
      <c r="J213" s="127">
        <f>ROUND(I213*H213,2)</f>
        <v>1360</v>
      </c>
      <c r="K213" s="124" t="s">
        <v>3999</v>
      </c>
      <c r="L213" s="27"/>
      <c r="M213" s="128" t="s">
        <v>3</v>
      </c>
      <c r="N213" s="129" t="s">
        <v>36</v>
      </c>
      <c r="O213" s="130">
        <v>0</v>
      </c>
      <c r="P213" s="130">
        <f>O213*H213</f>
        <v>0</v>
      </c>
      <c r="Q213" s="130">
        <v>0</v>
      </c>
      <c r="R213" s="130">
        <f>Q213*H213</f>
        <v>0</v>
      </c>
      <c r="S213" s="130">
        <v>0</v>
      </c>
      <c r="T213" s="131">
        <f>S213*H213</f>
        <v>0</v>
      </c>
      <c r="AR213" s="132" t="s">
        <v>131</v>
      </c>
      <c r="AT213" s="132" t="s">
        <v>126</v>
      </c>
      <c r="AU213" s="132" t="s">
        <v>74</v>
      </c>
      <c r="AY213" s="15" t="s">
        <v>124</v>
      </c>
      <c r="BE213" s="133">
        <f>IF(N213="základní",J213,0)</f>
        <v>1360</v>
      </c>
      <c r="BF213" s="133">
        <f>IF(N213="snížená",J213,0)</f>
        <v>0</v>
      </c>
      <c r="BG213" s="133">
        <f>IF(N213="zákl. přenesená",J213,0)</f>
        <v>0</v>
      </c>
      <c r="BH213" s="133">
        <f>IF(N213="sníž. přenesená",J213,0)</f>
        <v>0</v>
      </c>
      <c r="BI213" s="133">
        <f>IF(N213="nulová",J213,0)</f>
        <v>0</v>
      </c>
      <c r="BJ213" s="15" t="s">
        <v>72</v>
      </c>
      <c r="BK213" s="133">
        <f>ROUND(I213*H213,2)</f>
        <v>1360</v>
      </c>
      <c r="BL213" s="15" t="s">
        <v>131</v>
      </c>
      <c r="BM213" s="132" t="s">
        <v>4241</v>
      </c>
    </row>
    <row r="214" spans="2:65" s="1" customFormat="1" ht="29.25">
      <c r="B214" s="27"/>
      <c r="D214" s="134" t="s">
        <v>133</v>
      </c>
      <c r="F214" s="135" t="s">
        <v>4242</v>
      </c>
      <c r="L214" s="27"/>
      <c r="M214" s="136"/>
      <c r="T214" s="47"/>
      <c r="AT214" s="15" t="s">
        <v>133</v>
      </c>
      <c r="AU214" s="15" t="s">
        <v>74</v>
      </c>
    </row>
    <row r="215" spans="2:65" s="1" customFormat="1" ht="16.5" customHeight="1">
      <c r="B215" s="121"/>
      <c r="C215" s="122" t="s">
        <v>488</v>
      </c>
      <c r="D215" s="122" t="s">
        <v>126</v>
      </c>
      <c r="E215" s="123" t="s">
        <v>4243</v>
      </c>
      <c r="F215" s="124" t="s">
        <v>4244</v>
      </c>
      <c r="G215" s="125" t="s">
        <v>156</v>
      </c>
      <c r="H215" s="126">
        <v>8</v>
      </c>
      <c r="I215" s="127">
        <v>337</v>
      </c>
      <c r="J215" s="127">
        <f>ROUND(I215*H215,2)</f>
        <v>2696</v>
      </c>
      <c r="K215" s="124" t="s">
        <v>3999</v>
      </c>
      <c r="L215" s="27"/>
      <c r="M215" s="128" t="s">
        <v>3</v>
      </c>
      <c r="N215" s="129" t="s">
        <v>36</v>
      </c>
      <c r="O215" s="130">
        <v>0</v>
      </c>
      <c r="P215" s="130">
        <f>O215*H215</f>
        <v>0</v>
      </c>
      <c r="Q215" s="130">
        <v>0</v>
      </c>
      <c r="R215" s="130">
        <f>Q215*H215</f>
        <v>0</v>
      </c>
      <c r="S215" s="130">
        <v>0</v>
      </c>
      <c r="T215" s="131">
        <f>S215*H215</f>
        <v>0</v>
      </c>
      <c r="AR215" s="132" t="s">
        <v>131</v>
      </c>
      <c r="AT215" s="132" t="s">
        <v>126</v>
      </c>
      <c r="AU215" s="132" t="s">
        <v>74</v>
      </c>
      <c r="AY215" s="15" t="s">
        <v>124</v>
      </c>
      <c r="BE215" s="133">
        <f>IF(N215="základní",J215,0)</f>
        <v>2696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5" t="s">
        <v>72</v>
      </c>
      <c r="BK215" s="133">
        <f>ROUND(I215*H215,2)</f>
        <v>2696</v>
      </c>
      <c r="BL215" s="15" t="s">
        <v>131</v>
      </c>
      <c r="BM215" s="132" t="s">
        <v>4245</v>
      </c>
    </row>
    <row r="216" spans="2:65" s="1" customFormat="1" ht="29.25">
      <c r="B216" s="27"/>
      <c r="D216" s="134" t="s">
        <v>133</v>
      </c>
      <c r="F216" s="135" t="s">
        <v>4246</v>
      </c>
      <c r="L216" s="27"/>
      <c r="M216" s="136"/>
      <c r="T216" s="47"/>
      <c r="AT216" s="15" t="s">
        <v>133</v>
      </c>
      <c r="AU216" s="15" t="s">
        <v>74</v>
      </c>
    </row>
    <row r="217" spans="2:65" s="1" customFormat="1" ht="21.75" customHeight="1">
      <c r="B217" s="121"/>
      <c r="C217" s="122" t="s">
        <v>494</v>
      </c>
      <c r="D217" s="122" t="s">
        <v>126</v>
      </c>
      <c r="E217" s="123" t="s">
        <v>4247</v>
      </c>
      <c r="F217" s="124" t="s">
        <v>4248</v>
      </c>
      <c r="G217" s="125" t="s">
        <v>156</v>
      </c>
      <c r="H217" s="126">
        <v>8</v>
      </c>
      <c r="I217" s="127">
        <v>306</v>
      </c>
      <c r="J217" s="127">
        <f>ROUND(I217*H217,2)</f>
        <v>2448</v>
      </c>
      <c r="K217" s="124" t="s">
        <v>3999</v>
      </c>
      <c r="L217" s="27"/>
      <c r="M217" s="128" t="s">
        <v>3</v>
      </c>
      <c r="N217" s="129" t="s">
        <v>36</v>
      </c>
      <c r="O217" s="130">
        <v>0</v>
      </c>
      <c r="P217" s="130">
        <f>O217*H217</f>
        <v>0</v>
      </c>
      <c r="Q217" s="130">
        <v>0</v>
      </c>
      <c r="R217" s="130">
        <f>Q217*H217</f>
        <v>0</v>
      </c>
      <c r="S217" s="130">
        <v>0</v>
      </c>
      <c r="T217" s="131">
        <f>S217*H217</f>
        <v>0</v>
      </c>
      <c r="AR217" s="132" t="s">
        <v>131</v>
      </c>
      <c r="AT217" s="132" t="s">
        <v>126</v>
      </c>
      <c r="AU217" s="132" t="s">
        <v>74</v>
      </c>
      <c r="AY217" s="15" t="s">
        <v>124</v>
      </c>
      <c r="BE217" s="133">
        <f>IF(N217="základní",J217,0)</f>
        <v>2448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5" t="s">
        <v>72</v>
      </c>
      <c r="BK217" s="133">
        <f>ROUND(I217*H217,2)</f>
        <v>2448</v>
      </c>
      <c r="BL217" s="15" t="s">
        <v>131</v>
      </c>
      <c r="BM217" s="132" t="s">
        <v>4249</v>
      </c>
    </row>
    <row r="218" spans="2:65" s="1" customFormat="1" ht="29.25">
      <c r="B218" s="27"/>
      <c r="D218" s="134" t="s">
        <v>133</v>
      </c>
      <c r="F218" s="135" t="s">
        <v>4250</v>
      </c>
      <c r="L218" s="27"/>
      <c r="M218" s="136"/>
      <c r="T218" s="47"/>
      <c r="AT218" s="15" t="s">
        <v>133</v>
      </c>
      <c r="AU218" s="15" t="s">
        <v>74</v>
      </c>
    </row>
    <row r="219" spans="2:65" s="1" customFormat="1" ht="19.5">
      <c r="B219" s="27"/>
      <c r="D219" s="134" t="s">
        <v>3820</v>
      </c>
      <c r="F219" s="154" t="s">
        <v>4251</v>
      </c>
      <c r="L219" s="27"/>
      <c r="M219" s="136"/>
      <c r="T219" s="47"/>
      <c r="AT219" s="15" t="s">
        <v>3820</v>
      </c>
      <c r="AU219" s="15" t="s">
        <v>74</v>
      </c>
    </row>
    <row r="220" spans="2:65" s="1" customFormat="1" ht="16.5" customHeight="1">
      <c r="B220" s="121"/>
      <c r="C220" s="122" t="s">
        <v>500</v>
      </c>
      <c r="D220" s="122" t="s">
        <v>126</v>
      </c>
      <c r="E220" s="123" t="s">
        <v>4252</v>
      </c>
      <c r="F220" s="124" t="s">
        <v>4253</v>
      </c>
      <c r="G220" s="125" t="s">
        <v>156</v>
      </c>
      <c r="H220" s="126">
        <v>2</v>
      </c>
      <c r="I220" s="127">
        <v>275</v>
      </c>
      <c r="J220" s="127">
        <f>ROUND(I220*H220,2)</f>
        <v>550</v>
      </c>
      <c r="K220" s="124" t="s">
        <v>3999</v>
      </c>
      <c r="L220" s="27"/>
      <c r="M220" s="128" t="s">
        <v>3</v>
      </c>
      <c r="N220" s="129" t="s">
        <v>36</v>
      </c>
      <c r="O220" s="130">
        <v>0</v>
      </c>
      <c r="P220" s="130">
        <f>O220*H220</f>
        <v>0</v>
      </c>
      <c r="Q220" s="130">
        <v>0</v>
      </c>
      <c r="R220" s="130">
        <f>Q220*H220</f>
        <v>0</v>
      </c>
      <c r="S220" s="130">
        <v>0</v>
      </c>
      <c r="T220" s="131">
        <f>S220*H220</f>
        <v>0</v>
      </c>
      <c r="AR220" s="132" t="s">
        <v>131</v>
      </c>
      <c r="AT220" s="132" t="s">
        <v>126</v>
      </c>
      <c r="AU220" s="132" t="s">
        <v>74</v>
      </c>
      <c r="AY220" s="15" t="s">
        <v>124</v>
      </c>
      <c r="BE220" s="133">
        <f>IF(N220="základní",J220,0)</f>
        <v>550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5" t="s">
        <v>72</v>
      </c>
      <c r="BK220" s="133">
        <f>ROUND(I220*H220,2)</f>
        <v>550</v>
      </c>
      <c r="BL220" s="15" t="s">
        <v>131</v>
      </c>
      <c r="BM220" s="132" t="s">
        <v>4254</v>
      </c>
    </row>
    <row r="221" spans="2:65" s="1" customFormat="1" ht="29.25">
      <c r="B221" s="27"/>
      <c r="D221" s="134" t="s">
        <v>133</v>
      </c>
      <c r="F221" s="135" t="s">
        <v>4255</v>
      </c>
      <c r="L221" s="27"/>
      <c r="M221" s="136"/>
      <c r="T221" s="47"/>
      <c r="AT221" s="15" t="s">
        <v>133</v>
      </c>
      <c r="AU221" s="15" t="s">
        <v>74</v>
      </c>
    </row>
    <row r="222" spans="2:65" s="1" customFormat="1" ht="19.5">
      <c r="B222" s="27"/>
      <c r="D222" s="134" t="s">
        <v>3820</v>
      </c>
      <c r="F222" s="154" t="s">
        <v>4251</v>
      </c>
      <c r="L222" s="27"/>
      <c r="M222" s="136"/>
      <c r="T222" s="47"/>
      <c r="AT222" s="15" t="s">
        <v>3820</v>
      </c>
      <c r="AU222" s="15" t="s">
        <v>74</v>
      </c>
    </row>
    <row r="223" spans="2:65" s="1" customFormat="1" ht="24.2" customHeight="1">
      <c r="B223" s="121"/>
      <c r="C223" s="122" t="s">
        <v>506</v>
      </c>
      <c r="D223" s="122" t="s">
        <v>126</v>
      </c>
      <c r="E223" s="123" t="s">
        <v>4256</v>
      </c>
      <c r="F223" s="124" t="s">
        <v>4257</v>
      </c>
      <c r="G223" s="125" t="s">
        <v>4258</v>
      </c>
      <c r="H223" s="126">
        <v>1</v>
      </c>
      <c r="I223" s="127">
        <v>603</v>
      </c>
      <c r="J223" s="127">
        <f>ROUND(I223*H223,2)</f>
        <v>603</v>
      </c>
      <c r="K223" s="124" t="s">
        <v>3999</v>
      </c>
      <c r="L223" s="27"/>
      <c r="M223" s="128" t="s">
        <v>3</v>
      </c>
      <c r="N223" s="129" t="s">
        <v>36</v>
      </c>
      <c r="O223" s="130">
        <v>0</v>
      </c>
      <c r="P223" s="130">
        <f>O223*H223</f>
        <v>0</v>
      </c>
      <c r="Q223" s="130">
        <v>0</v>
      </c>
      <c r="R223" s="130">
        <f>Q223*H223</f>
        <v>0</v>
      </c>
      <c r="S223" s="130">
        <v>0</v>
      </c>
      <c r="T223" s="131">
        <f>S223*H223</f>
        <v>0</v>
      </c>
      <c r="AR223" s="132" t="s">
        <v>131</v>
      </c>
      <c r="AT223" s="132" t="s">
        <v>126</v>
      </c>
      <c r="AU223" s="132" t="s">
        <v>74</v>
      </c>
      <c r="AY223" s="15" t="s">
        <v>124</v>
      </c>
      <c r="BE223" s="133">
        <f>IF(N223="základní",J223,0)</f>
        <v>603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15" t="s">
        <v>72</v>
      </c>
      <c r="BK223" s="133">
        <f>ROUND(I223*H223,2)</f>
        <v>603</v>
      </c>
      <c r="BL223" s="15" t="s">
        <v>131</v>
      </c>
      <c r="BM223" s="132" t="s">
        <v>4259</v>
      </c>
    </row>
    <row r="224" spans="2:65" s="1" customFormat="1" ht="58.5">
      <c r="B224" s="27"/>
      <c r="D224" s="134" t="s">
        <v>133</v>
      </c>
      <c r="F224" s="135" t="s">
        <v>4260</v>
      </c>
      <c r="L224" s="27"/>
      <c r="M224" s="136"/>
      <c r="T224" s="47"/>
      <c r="AT224" s="15" t="s">
        <v>133</v>
      </c>
      <c r="AU224" s="15" t="s">
        <v>74</v>
      </c>
    </row>
    <row r="225" spans="2:65" s="1" customFormat="1" ht="24.2" customHeight="1">
      <c r="B225" s="121"/>
      <c r="C225" s="122" t="s">
        <v>512</v>
      </c>
      <c r="D225" s="122" t="s">
        <v>126</v>
      </c>
      <c r="E225" s="123" t="s">
        <v>4261</v>
      </c>
      <c r="F225" s="124" t="s">
        <v>4262</v>
      </c>
      <c r="G225" s="125" t="s">
        <v>4258</v>
      </c>
      <c r="H225" s="126">
        <v>10</v>
      </c>
      <c r="I225" s="127">
        <v>490</v>
      </c>
      <c r="J225" s="127">
        <f>ROUND(I225*H225,2)</f>
        <v>4900</v>
      </c>
      <c r="K225" s="124" t="s">
        <v>3999</v>
      </c>
      <c r="L225" s="27"/>
      <c r="M225" s="128" t="s">
        <v>3</v>
      </c>
      <c r="N225" s="129" t="s">
        <v>36</v>
      </c>
      <c r="O225" s="130">
        <v>0</v>
      </c>
      <c r="P225" s="130">
        <f>O225*H225</f>
        <v>0</v>
      </c>
      <c r="Q225" s="130">
        <v>0</v>
      </c>
      <c r="R225" s="130">
        <f>Q225*H225</f>
        <v>0</v>
      </c>
      <c r="S225" s="130">
        <v>0</v>
      </c>
      <c r="T225" s="131">
        <f>S225*H225</f>
        <v>0</v>
      </c>
      <c r="AR225" s="132" t="s">
        <v>131</v>
      </c>
      <c r="AT225" s="132" t="s">
        <v>126</v>
      </c>
      <c r="AU225" s="132" t="s">
        <v>74</v>
      </c>
      <c r="AY225" s="15" t="s">
        <v>124</v>
      </c>
      <c r="BE225" s="133">
        <f>IF(N225="základní",J225,0)</f>
        <v>4900</v>
      </c>
      <c r="BF225" s="133">
        <f>IF(N225="snížená",J225,0)</f>
        <v>0</v>
      </c>
      <c r="BG225" s="133">
        <f>IF(N225="zákl. přenesená",J225,0)</f>
        <v>0</v>
      </c>
      <c r="BH225" s="133">
        <f>IF(N225="sníž. přenesená",J225,0)</f>
        <v>0</v>
      </c>
      <c r="BI225" s="133">
        <f>IF(N225="nulová",J225,0)</f>
        <v>0</v>
      </c>
      <c r="BJ225" s="15" t="s">
        <v>72</v>
      </c>
      <c r="BK225" s="133">
        <f>ROUND(I225*H225,2)</f>
        <v>4900</v>
      </c>
      <c r="BL225" s="15" t="s">
        <v>131</v>
      </c>
      <c r="BM225" s="132" t="s">
        <v>4263</v>
      </c>
    </row>
    <row r="226" spans="2:65" s="1" customFormat="1" ht="58.5">
      <c r="B226" s="27"/>
      <c r="D226" s="134" t="s">
        <v>133</v>
      </c>
      <c r="F226" s="135" t="s">
        <v>4264</v>
      </c>
      <c r="L226" s="27"/>
      <c r="M226" s="136"/>
      <c r="T226" s="47"/>
      <c r="AT226" s="15" t="s">
        <v>133</v>
      </c>
      <c r="AU226" s="15" t="s">
        <v>74</v>
      </c>
    </row>
    <row r="227" spans="2:65" s="1" customFormat="1" ht="24.2" customHeight="1">
      <c r="B227" s="121"/>
      <c r="C227" s="122" t="s">
        <v>518</v>
      </c>
      <c r="D227" s="122" t="s">
        <v>126</v>
      </c>
      <c r="E227" s="123" t="s">
        <v>4265</v>
      </c>
      <c r="F227" s="124" t="s">
        <v>4266</v>
      </c>
      <c r="G227" s="125" t="s">
        <v>4258</v>
      </c>
      <c r="H227" s="126">
        <v>2</v>
      </c>
      <c r="I227" s="127">
        <v>234</v>
      </c>
      <c r="J227" s="127">
        <f>ROUND(I227*H227,2)</f>
        <v>468</v>
      </c>
      <c r="K227" s="124" t="s">
        <v>3999</v>
      </c>
      <c r="L227" s="27"/>
      <c r="M227" s="128" t="s">
        <v>3</v>
      </c>
      <c r="N227" s="129" t="s">
        <v>36</v>
      </c>
      <c r="O227" s="130">
        <v>0</v>
      </c>
      <c r="P227" s="130">
        <f>O227*H227</f>
        <v>0</v>
      </c>
      <c r="Q227" s="130">
        <v>0</v>
      </c>
      <c r="R227" s="130">
        <f>Q227*H227</f>
        <v>0</v>
      </c>
      <c r="S227" s="130">
        <v>0</v>
      </c>
      <c r="T227" s="131">
        <f>S227*H227</f>
        <v>0</v>
      </c>
      <c r="AR227" s="132" t="s">
        <v>131</v>
      </c>
      <c r="AT227" s="132" t="s">
        <v>126</v>
      </c>
      <c r="AU227" s="132" t="s">
        <v>74</v>
      </c>
      <c r="AY227" s="15" t="s">
        <v>124</v>
      </c>
      <c r="BE227" s="133">
        <f>IF(N227="základní",J227,0)</f>
        <v>468</v>
      </c>
      <c r="BF227" s="133">
        <f>IF(N227="snížená",J227,0)</f>
        <v>0</v>
      </c>
      <c r="BG227" s="133">
        <f>IF(N227="zákl. přenesená",J227,0)</f>
        <v>0</v>
      </c>
      <c r="BH227" s="133">
        <f>IF(N227="sníž. přenesená",J227,0)</f>
        <v>0</v>
      </c>
      <c r="BI227" s="133">
        <f>IF(N227="nulová",J227,0)</f>
        <v>0</v>
      </c>
      <c r="BJ227" s="15" t="s">
        <v>72</v>
      </c>
      <c r="BK227" s="133">
        <f>ROUND(I227*H227,2)</f>
        <v>468</v>
      </c>
      <c r="BL227" s="15" t="s">
        <v>131</v>
      </c>
      <c r="BM227" s="132" t="s">
        <v>4267</v>
      </c>
    </row>
    <row r="228" spans="2:65" s="1" customFormat="1" ht="58.5">
      <c r="B228" s="27"/>
      <c r="D228" s="134" t="s">
        <v>133</v>
      </c>
      <c r="F228" s="135" t="s">
        <v>4268</v>
      </c>
      <c r="L228" s="27"/>
      <c r="M228" s="136"/>
      <c r="T228" s="47"/>
      <c r="AT228" s="15" t="s">
        <v>133</v>
      </c>
      <c r="AU228" s="15" t="s">
        <v>74</v>
      </c>
    </row>
    <row r="229" spans="2:65" s="1" customFormat="1" ht="24.2" customHeight="1">
      <c r="B229" s="121"/>
      <c r="C229" s="122" t="s">
        <v>524</v>
      </c>
      <c r="D229" s="122" t="s">
        <v>126</v>
      </c>
      <c r="E229" s="123" t="s">
        <v>4269</v>
      </c>
      <c r="F229" s="124" t="s">
        <v>4270</v>
      </c>
      <c r="G229" s="125" t="s">
        <v>4258</v>
      </c>
      <c r="H229" s="126">
        <v>5</v>
      </c>
      <c r="I229" s="127">
        <v>192</v>
      </c>
      <c r="J229" s="127">
        <f>ROUND(I229*H229,2)</f>
        <v>960</v>
      </c>
      <c r="K229" s="124" t="s">
        <v>3999</v>
      </c>
      <c r="L229" s="27"/>
      <c r="M229" s="128" t="s">
        <v>3</v>
      </c>
      <c r="N229" s="129" t="s">
        <v>36</v>
      </c>
      <c r="O229" s="130">
        <v>0</v>
      </c>
      <c r="P229" s="130">
        <f>O229*H229</f>
        <v>0</v>
      </c>
      <c r="Q229" s="130">
        <v>0</v>
      </c>
      <c r="R229" s="130">
        <f>Q229*H229</f>
        <v>0</v>
      </c>
      <c r="S229" s="130">
        <v>0</v>
      </c>
      <c r="T229" s="131">
        <f>S229*H229</f>
        <v>0</v>
      </c>
      <c r="AR229" s="132" t="s">
        <v>131</v>
      </c>
      <c r="AT229" s="132" t="s">
        <v>126</v>
      </c>
      <c r="AU229" s="132" t="s">
        <v>74</v>
      </c>
      <c r="AY229" s="15" t="s">
        <v>124</v>
      </c>
      <c r="BE229" s="133">
        <f>IF(N229="základní",J229,0)</f>
        <v>960</v>
      </c>
      <c r="BF229" s="133">
        <f>IF(N229="snížená",J229,0)</f>
        <v>0</v>
      </c>
      <c r="BG229" s="133">
        <f>IF(N229="zákl. přenesená",J229,0)</f>
        <v>0</v>
      </c>
      <c r="BH229" s="133">
        <f>IF(N229="sníž. přenesená",J229,0)</f>
        <v>0</v>
      </c>
      <c r="BI229" s="133">
        <f>IF(N229="nulová",J229,0)</f>
        <v>0</v>
      </c>
      <c r="BJ229" s="15" t="s">
        <v>72</v>
      </c>
      <c r="BK229" s="133">
        <f>ROUND(I229*H229,2)</f>
        <v>960</v>
      </c>
      <c r="BL229" s="15" t="s">
        <v>131</v>
      </c>
      <c r="BM229" s="132" t="s">
        <v>4271</v>
      </c>
    </row>
    <row r="230" spans="2:65" s="1" customFormat="1" ht="58.5">
      <c r="B230" s="27"/>
      <c r="D230" s="134" t="s">
        <v>133</v>
      </c>
      <c r="F230" s="135" t="s">
        <v>4272</v>
      </c>
      <c r="L230" s="27"/>
      <c r="M230" s="136"/>
      <c r="T230" s="47"/>
      <c r="AT230" s="15" t="s">
        <v>133</v>
      </c>
      <c r="AU230" s="15" t="s">
        <v>74</v>
      </c>
    </row>
    <row r="231" spans="2:65" s="1" customFormat="1" ht="24.2" customHeight="1">
      <c r="B231" s="121"/>
      <c r="C231" s="122" t="s">
        <v>530</v>
      </c>
      <c r="D231" s="122" t="s">
        <v>126</v>
      </c>
      <c r="E231" s="123" t="s">
        <v>4273</v>
      </c>
      <c r="F231" s="124" t="s">
        <v>4274</v>
      </c>
      <c r="G231" s="125" t="s">
        <v>4258</v>
      </c>
      <c r="H231" s="126">
        <v>1</v>
      </c>
      <c r="I231" s="127">
        <v>360</v>
      </c>
      <c r="J231" s="127">
        <f>ROUND(I231*H231,2)</f>
        <v>360</v>
      </c>
      <c r="K231" s="124" t="s">
        <v>3999</v>
      </c>
      <c r="L231" s="27"/>
      <c r="M231" s="128" t="s">
        <v>3</v>
      </c>
      <c r="N231" s="129" t="s">
        <v>36</v>
      </c>
      <c r="O231" s="130">
        <v>0</v>
      </c>
      <c r="P231" s="130">
        <f>O231*H231</f>
        <v>0</v>
      </c>
      <c r="Q231" s="130">
        <v>0</v>
      </c>
      <c r="R231" s="130">
        <f>Q231*H231</f>
        <v>0</v>
      </c>
      <c r="S231" s="130">
        <v>0</v>
      </c>
      <c r="T231" s="131">
        <f>S231*H231</f>
        <v>0</v>
      </c>
      <c r="AR231" s="132" t="s">
        <v>131</v>
      </c>
      <c r="AT231" s="132" t="s">
        <v>126</v>
      </c>
      <c r="AU231" s="132" t="s">
        <v>74</v>
      </c>
      <c r="AY231" s="15" t="s">
        <v>124</v>
      </c>
      <c r="BE231" s="133">
        <f>IF(N231="základní",J231,0)</f>
        <v>360</v>
      </c>
      <c r="BF231" s="133">
        <f>IF(N231="snížená",J231,0)</f>
        <v>0</v>
      </c>
      <c r="BG231" s="133">
        <f>IF(N231="zákl. přenesená",J231,0)</f>
        <v>0</v>
      </c>
      <c r="BH231" s="133">
        <f>IF(N231="sníž. přenesená",J231,0)</f>
        <v>0</v>
      </c>
      <c r="BI231" s="133">
        <f>IF(N231="nulová",J231,0)</f>
        <v>0</v>
      </c>
      <c r="BJ231" s="15" t="s">
        <v>72</v>
      </c>
      <c r="BK231" s="133">
        <f>ROUND(I231*H231,2)</f>
        <v>360</v>
      </c>
      <c r="BL231" s="15" t="s">
        <v>131</v>
      </c>
      <c r="BM231" s="132" t="s">
        <v>4275</v>
      </c>
    </row>
    <row r="232" spans="2:65" s="1" customFormat="1" ht="58.5">
      <c r="B232" s="27"/>
      <c r="D232" s="134" t="s">
        <v>133</v>
      </c>
      <c r="F232" s="135" t="s">
        <v>4276</v>
      </c>
      <c r="L232" s="27"/>
      <c r="M232" s="136"/>
      <c r="T232" s="47"/>
      <c r="AT232" s="15" t="s">
        <v>133</v>
      </c>
      <c r="AU232" s="15" t="s">
        <v>74</v>
      </c>
    </row>
    <row r="233" spans="2:65" s="1" customFormat="1" ht="24.2" customHeight="1">
      <c r="B233" s="121"/>
      <c r="C233" s="122" t="s">
        <v>536</v>
      </c>
      <c r="D233" s="122" t="s">
        <v>126</v>
      </c>
      <c r="E233" s="123" t="s">
        <v>4277</v>
      </c>
      <c r="F233" s="124" t="s">
        <v>4278</v>
      </c>
      <c r="G233" s="125" t="s">
        <v>4258</v>
      </c>
      <c r="H233" s="126">
        <v>20</v>
      </c>
      <c r="I233" s="127">
        <v>297</v>
      </c>
      <c r="J233" s="127">
        <f>ROUND(I233*H233,2)</f>
        <v>5940</v>
      </c>
      <c r="K233" s="124" t="s">
        <v>3999</v>
      </c>
      <c r="L233" s="27"/>
      <c r="M233" s="128" t="s">
        <v>3</v>
      </c>
      <c r="N233" s="129" t="s">
        <v>36</v>
      </c>
      <c r="O233" s="130">
        <v>0</v>
      </c>
      <c r="P233" s="130">
        <f>O233*H233</f>
        <v>0</v>
      </c>
      <c r="Q233" s="130">
        <v>0</v>
      </c>
      <c r="R233" s="130">
        <f>Q233*H233</f>
        <v>0</v>
      </c>
      <c r="S233" s="130">
        <v>0</v>
      </c>
      <c r="T233" s="131">
        <f>S233*H233</f>
        <v>0</v>
      </c>
      <c r="AR233" s="132" t="s">
        <v>131</v>
      </c>
      <c r="AT233" s="132" t="s">
        <v>126</v>
      </c>
      <c r="AU233" s="132" t="s">
        <v>74</v>
      </c>
      <c r="AY233" s="15" t="s">
        <v>124</v>
      </c>
      <c r="BE233" s="133">
        <f>IF(N233="základní",J233,0)</f>
        <v>5940</v>
      </c>
      <c r="BF233" s="133">
        <f>IF(N233="snížená",J233,0)</f>
        <v>0</v>
      </c>
      <c r="BG233" s="133">
        <f>IF(N233="zákl. přenesená",J233,0)</f>
        <v>0</v>
      </c>
      <c r="BH233" s="133">
        <f>IF(N233="sníž. přenesená",J233,0)</f>
        <v>0</v>
      </c>
      <c r="BI233" s="133">
        <f>IF(N233="nulová",J233,0)</f>
        <v>0</v>
      </c>
      <c r="BJ233" s="15" t="s">
        <v>72</v>
      </c>
      <c r="BK233" s="133">
        <f>ROUND(I233*H233,2)</f>
        <v>5940</v>
      </c>
      <c r="BL233" s="15" t="s">
        <v>131</v>
      </c>
      <c r="BM233" s="132" t="s">
        <v>4279</v>
      </c>
    </row>
    <row r="234" spans="2:65" s="1" customFormat="1" ht="58.5">
      <c r="B234" s="27"/>
      <c r="D234" s="134" t="s">
        <v>133</v>
      </c>
      <c r="F234" s="135" t="s">
        <v>4280</v>
      </c>
      <c r="L234" s="27"/>
      <c r="M234" s="136"/>
      <c r="T234" s="47"/>
      <c r="AT234" s="15" t="s">
        <v>133</v>
      </c>
      <c r="AU234" s="15" t="s">
        <v>74</v>
      </c>
    </row>
    <row r="235" spans="2:65" s="1" customFormat="1" ht="24.2" customHeight="1">
      <c r="B235" s="121"/>
      <c r="C235" s="122" t="s">
        <v>540</v>
      </c>
      <c r="D235" s="122" t="s">
        <v>126</v>
      </c>
      <c r="E235" s="123" t="s">
        <v>4281</v>
      </c>
      <c r="F235" s="124" t="s">
        <v>4282</v>
      </c>
      <c r="G235" s="125" t="s">
        <v>156</v>
      </c>
      <c r="H235" s="126">
        <v>50</v>
      </c>
      <c r="I235" s="127">
        <v>418</v>
      </c>
      <c r="J235" s="127">
        <f>ROUND(I235*H235,2)</f>
        <v>20900</v>
      </c>
      <c r="K235" s="124" t="s">
        <v>3999</v>
      </c>
      <c r="L235" s="27"/>
      <c r="M235" s="128" t="s">
        <v>3</v>
      </c>
      <c r="N235" s="129" t="s">
        <v>36</v>
      </c>
      <c r="O235" s="130">
        <v>0</v>
      </c>
      <c r="P235" s="130">
        <f>O235*H235</f>
        <v>0</v>
      </c>
      <c r="Q235" s="130">
        <v>0</v>
      </c>
      <c r="R235" s="130">
        <f>Q235*H235</f>
        <v>0</v>
      </c>
      <c r="S235" s="130">
        <v>0</v>
      </c>
      <c r="T235" s="131">
        <f>S235*H235</f>
        <v>0</v>
      </c>
      <c r="AR235" s="132" t="s">
        <v>131</v>
      </c>
      <c r="AT235" s="132" t="s">
        <v>126</v>
      </c>
      <c r="AU235" s="132" t="s">
        <v>74</v>
      </c>
      <c r="AY235" s="15" t="s">
        <v>124</v>
      </c>
      <c r="BE235" s="133">
        <f>IF(N235="základní",J235,0)</f>
        <v>20900</v>
      </c>
      <c r="BF235" s="133">
        <f>IF(N235="snížená",J235,0)</f>
        <v>0</v>
      </c>
      <c r="BG235" s="133">
        <f>IF(N235="zákl. přenesená",J235,0)</f>
        <v>0</v>
      </c>
      <c r="BH235" s="133">
        <f>IF(N235="sníž. přenesená",J235,0)</f>
        <v>0</v>
      </c>
      <c r="BI235" s="133">
        <f>IF(N235="nulová",J235,0)</f>
        <v>0</v>
      </c>
      <c r="BJ235" s="15" t="s">
        <v>72</v>
      </c>
      <c r="BK235" s="133">
        <f>ROUND(I235*H235,2)</f>
        <v>20900</v>
      </c>
      <c r="BL235" s="15" t="s">
        <v>131</v>
      </c>
      <c r="BM235" s="132" t="s">
        <v>4283</v>
      </c>
    </row>
    <row r="236" spans="2:65" s="1" customFormat="1" ht="58.5">
      <c r="B236" s="27"/>
      <c r="D236" s="134" t="s">
        <v>133</v>
      </c>
      <c r="F236" s="135" t="s">
        <v>4284</v>
      </c>
      <c r="L236" s="27"/>
      <c r="M236" s="136"/>
      <c r="T236" s="47"/>
      <c r="AT236" s="15" t="s">
        <v>133</v>
      </c>
      <c r="AU236" s="15" t="s">
        <v>74</v>
      </c>
    </row>
    <row r="237" spans="2:65" s="1" customFormat="1" ht="16.5" customHeight="1">
      <c r="B237" s="121"/>
      <c r="C237" s="122" t="s">
        <v>544</v>
      </c>
      <c r="D237" s="122" t="s">
        <v>126</v>
      </c>
      <c r="E237" s="123" t="s">
        <v>4285</v>
      </c>
      <c r="F237" s="124" t="s">
        <v>4286</v>
      </c>
      <c r="G237" s="125" t="s">
        <v>156</v>
      </c>
      <c r="H237" s="126">
        <v>100</v>
      </c>
      <c r="I237" s="127">
        <v>61.8</v>
      </c>
      <c r="J237" s="127">
        <f>ROUND(I237*H237,2)</f>
        <v>6180</v>
      </c>
      <c r="K237" s="124" t="s">
        <v>3999</v>
      </c>
      <c r="L237" s="27"/>
      <c r="M237" s="128" t="s">
        <v>3</v>
      </c>
      <c r="N237" s="129" t="s">
        <v>36</v>
      </c>
      <c r="O237" s="130">
        <v>0</v>
      </c>
      <c r="P237" s="130">
        <f>O237*H237</f>
        <v>0</v>
      </c>
      <c r="Q237" s="130">
        <v>0</v>
      </c>
      <c r="R237" s="130">
        <f>Q237*H237</f>
        <v>0</v>
      </c>
      <c r="S237" s="130">
        <v>0</v>
      </c>
      <c r="T237" s="131">
        <f>S237*H237</f>
        <v>0</v>
      </c>
      <c r="AR237" s="132" t="s">
        <v>131</v>
      </c>
      <c r="AT237" s="132" t="s">
        <v>126</v>
      </c>
      <c r="AU237" s="132" t="s">
        <v>74</v>
      </c>
      <c r="AY237" s="15" t="s">
        <v>124</v>
      </c>
      <c r="BE237" s="133">
        <f>IF(N237="základní",J237,0)</f>
        <v>6180</v>
      </c>
      <c r="BF237" s="133">
        <f>IF(N237="snížená",J237,0)</f>
        <v>0</v>
      </c>
      <c r="BG237" s="133">
        <f>IF(N237="zákl. přenesená",J237,0)</f>
        <v>0</v>
      </c>
      <c r="BH237" s="133">
        <f>IF(N237="sníž. přenesená",J237,0)</f>
        <v>0</v>
      </c>
      <c r="BI237" s="133">
        <f>IF(N237="nulová",J237,0)</f>
        <v>0</v>
      </c>
      <c r="BJ237" s="15" t="s">
        <v>72</v>
      </c>
      <c r="BK237" s="133">
        <f>ROUND(I237*H237,2)</f>
        <v>6180</v>
      </c>
      <c r="BL237" s="15" t="s">
        <v>131</v>
      </c>
      <c r="BM237" s="132" t="s">
        <v>4287</v>
      </c>
    </row>
    <row r="238" spans="2:65" s="1" customFormat="1" ht="48.75">
      <c r="B238" s="27"/>
      <c r="D238" s="134" t="s">
        <v>133</v>
      </c>
      <c r="F238" s="135" t="s">
        <v>4288</v>
      </c>
      <c r="L238" s="27"/>
      <c r="M238" s="136"/>
      <c r="T238" s="47"/>
      <c r="AT238" s="15" t="s">
        <v>133</v>
      </c>
      <c r="AU238" s="15" t="s">
        <v>74</v>
      </c>
    </row>
    <row r="239" spans="2:65" s="1" customFormat="1" ht="16.5" customHeight="1">
      <c r="B239" s="121"/>
      <c r="C239" s="122" t="s">
        <v>550</v>
      </c>
      <c r="D239" s="122" t="s">
        <v>126</v>
      </c>
      <c r="E239" s="123" t="s">
        <v>4289</v>
      </c>
      <c r="F239" s="124" t="s">
        <v>4290</v>
      </c>
      <c r="G239" s="125" t="s">
        <v>156</v>
      </c>
      <c r="H239" s="126">
        <v>1050</v>
      </c>
      <c r="I239" s="127">
        <v>81.2</v>
      </c>
      <c r="J239" s="127">
        <f>ROUND(I239*H239,2)</f>
        <v>85260</v>
      </c>
      <c r="K239" s="124" t="s">
        <v>3999</v>
      </c>
      <c r="L239" s="27"/>
      <c r="M239" s="128" t="s">
        <v>3</v>
      </c>
      <c r="N239" s="129" t="s">
        <v>36</v>
      </c>
      <c r="O239" s="130">
        <v>0</v>
      </c>
      <c r="P239" s="130">
        <f>O239*H239</f>
        <v>0</v>
      </c>
      <c r="Q239" s="130">
        <v>0</v>
      </c>
      <c r="R239" s="130">
        <f>Q239*H239</f>
        <v>0</v>
      </c>
      <c r="S239" s="130">
        <v>0</v>
      </c>
      <c r="T239" s="131">
        <f>S239*H239</f>
        <v>0</v>
      </c>
      <c r="AR239" s="132" t="s">
        <v>131</v>
      </c>
      <c r="AT239" s="132" t="s">
        <v>126</v>
      </c>
      <c r="AU239" s="132" t="s">
        <v>74</v>
      </c>
      <c r="AY239" s="15" t="s">
        <v>124</v>
      </c>
      <c r="BE239" s="133">
        <f>IF(N239="základní",J239,0)</f>
        <v>85260</v>
      </c>
      <c r="BF239" s="133">
        <f>IF(N239="snížená",J239,0)</f>
        <v>0</v>
      </c>
      <c r="BG239" s="133">
        <f>IF(N239="zákl. přenesená",J239,0)</f>
        <v>0</v>
      </c>
      <c r="BH239" s="133">
        <f>IF(N239="sníž. přenesená",J239,0)</f>
        <v>0</v>
      </c>
      <c r="BI239" s="133">
        <f>IF(N239="nulová",J239,0)</f>
        <v>0</v>
      </c>
      <c r="BJ239" s="15" t="s">
        <v>72</v>
      </c>
      <c r="BK239" s="133">
        <f>ROUND(I239*H239,2)</f>
        <v>85260</v>
      </c>
      <c r="BL239" s="15" t="s">
        <v>131</v>
      </c>
      <c r="BM239" s="132" t="s">
        <v>4291</v>
      </c>
    </row>
    <row r="240" spans="2:65" s="1" customFormat="1" ht="39">
      <c r="B240" s="27"/>
      <c r="D240" s="134" t="s">
        <v>133</v>
      </c>
      <c r="F240" s="135" t="s">
        <v>4292</v>
      </c>
      <c r="L240" s="27"/>
      <c r="M240" s="136"/>
      <c r="T240" s="47"/>
      <c r="AT240" s="15" t="s">
        <v>133</v>
      </c>
      <c r="AU240" s="15" t="s">
        <v>74</v>
      </c>
    </row>
    <row r="241" spans="2:65" s="1" customFormat="1" ht="16.5" customHeight="1">
      <c r="B241" s="121"/>
      <c r="C241" s="122" t="s">
        <v>554</v>
      </c>
      <c r="D241" s="122" t="s">
        <v>126</v>
      </c>
      <c r="E241" s="123" t="s">
        <v>4293</v>
      </c>
      <c r="F241" s="124" t="s">
        <v>4294</v>
      </c>
      <c r="G241" s="125" t="s">
        <v>156</v>
      </c>
      <c r="H241" s="126">
        <v>100</v>
      </c>
      <c r="I241" s="127">
        <v>74.900000000000006</v>
      </c>
      <c r="J241" s="127">
        <f>ROUND(I241*H241,2)</f>
        <v>7490</v>
      </c>
      <c r="K241" s="124" t="s">
        <v>3999</v>
      </c>
      <c r="L241" s="27"/>
      <c r="M241" s="128" t="s">
        <v>3</v>
      </c>
      <c r="N241" s="129" t="s">
        <v>36</v>
      </c>
      <c r="O241" s="130">
        <v>0</v>
      </c>
      <c r="P241" s="130">
        <f>O241*H241</f>
        <v>0</v>
      </c>
      <c r="Q241" s="130">
        <v>0</v>
      </c>
      <c r="R241" s="130">
        <f>Q241*H241</f>
        <v>0</v>
      </c>
      <c r="S241" s="130">
        <v>0</v>
      </c>
      <c r="T241" s="131">
        <f>S241*H241</f>
        <v>0</v>
      </c>
      <c r="AR241" s="132" t="s">
        <v>131</v>
      </c>
      <c r="AT241" s="132" t="s">
        <v>126</v>
      </c>
      <c r="AU241" s="132" t="s">
        <v>74</v>
      </c>
      <c r="AY241" s="15" t="s">
        <v>124</v>
      </c>
      <c r="BE241" s="133">
        <f>IF(N241="základní",J241,0)</f>
        <v>7490</v>
      </c>
      <c r="BF241" s="133">
        <f>IF(N241="snížená",J241,0)</f>
        <v>0</v>
      </c>
      <c r="BG241" s="133">
        <f>IF(N241="zákl. přenesená",J241,0)</f>
        <v>0</v>
      </c>
      <c r="BH241" s="133">
        <f>IF(N241="sníž. přenesená",J241,0)</f>
        <v>0</v>
      </c>
      <c r="BI241" s="133">
        <f>IF(N241="nulová",J241,0)</f>
        <v>0</v>
      </c>
      <c r="BJ241" s="15" t="s">
        <v>72</v>
      </c>
      <c r="BK241" s="133">
        <f>ROUND(I241*H241,2)</f>
        <v>7490</v>
      </c>
      <c r="BL241" s="15" t="s">
        <v>131</v>
      </c>
      <c r="BM241" s="132" t="s">
        <v>4295</v>
      </c>
    </row>
    <row r="242" spans="2:65" s="1" customFormat="1" ht="39">
      <c r="B242" s="27"/>
      <c r="D242" s="134" t="s">
        <v>133</v>
      </c>
      <c r="F242" s="135" t="s">
        <v>4296</v>
      </c>
      <c r="L242" s="27"/>
      <c r="M242" s="136"/>
      <c r="T242" s="47"/>
      <c r="AT242" s="15" t="s">
        <v>133</v>
      </c>
      <c r="AU242" s="15" t="s">
        <v>74</v>
      </c>
    </row>
    <row r="243" spans="2:65" s="1" customFormat="1" ht="16.5" customHeight="1">
      <c r="B243" s="121"/>
      <c r="C243" s="122" t="s">
        <v>559</v>
      </c>
      <c r="D243" s="122" t="s">
        <v>126</v>
      </c>
      <c r="E243" s="123" t="s">
        <v>4297</v>
      </c>
      <c r="F243" s="124" t="s">
        <v>4298</v>
      </c>
      <c r="G243" s="125" t="s">
        <v>156</v>
      </c>
      <c r="H243" s="126">
        <v>2000</v>
      </c>
      <c r="I243" s="127">
        <v>56.2</v>
      </c>
      <c r="J243" s="127">
        <f>ROUND(I243*H243,2)</f>
        <v>112400</v>
      </c>
      <c r="K243" s="124" t="s">
        <v>3999</v>
      </c>
      <c r="L243" s="27"/>
      <c r="M243" s="128" t="s">
        <v>3</v>
      </c>
      <c r="N243" s="129" t="s">
        <v>36</v>
      </c>
      <c r="O243" s="130">
        <v>0</v>
      </c>
      <c r="P243" s="130">
        <f>O243*H243</f>
        <v>0</v>
      </c>
      <c r="Q243" s="130">
        <v>0</v>
      </c>
      <c r="R243" s="130">
        <f>Q243*H243</f>
        <v>0</v>
      </c>
      <c r="S243" s="130">
        <v>0</v>
      </c>
      <c r="T243" s="131">
        <f>S243*H243</f>
        <v>0</v>
      </c>
      <c r="AR243" s="132" t="s">
        <v>131</v>
      </c>
      <c r="AT243" s="132" t="s">
        <v>126</v>
      </c>
      <c r="AU243" s="132" t="s">
        <v>74</v>
      </c>
      <c r="AY243" s="15" t="s">
        <v>124</v>
      </c>
      <c r="BE243" s="133">
        <f>IF(N243="základní",J243,0)</f>
        <v>112400</v>
      </c>
      <c r="BF243" s="133">
        <f>IF(N243="snížená",J243,0)</f>
        <v>0</v>
      </c>
      <c r="BG243" s="133">
        <f>IF(N243="zákl. přenesená",J243,0)</f>
        <v>0</v>
      </c>
      <c r="BH243" s="133">
        <f>IF(N243="sníž. přenesená",J243,0)</f>
        <v>0</v>
      </c>
      <c r="BI243" s="133">
        <f>IF(N243="nulová",J243,0)</f>
        <v>0</v>
      </c>
      <c r="BJ243" s="15" t="s">
        <v>72</v>
      </c>
      <c r="BK243" s="133">
        <f>ROUND(I243*H243,2)</f>
        <v>112400</v>
      </c>
      <c r="BL243" s="15" t="s">
        <v>131</v>
      </c>
      <c r="BM243" s="132" t="s">
        <v>4299</v>
      </c>
    </row>
    <row r="244" spans="2:65" s="1" customFormat="1" ht="39">
      <c r="B244" s="27"/>
      <c r="D244" s="134" t="s">
        <v>133</v>
      </c>
      <c r="F244" s="135" t="s">
        <v>4300</v>
      </c>
      <c r="L244" s="27"/>
      <c r="M244" s="136"/>
      <c r="T244" s="47"/>
      <c r="AT244" s="15" t="s">
        <v>133</v>
      </c>
      <c r="AU244" s="15" t="s">
        <v>74</v>
      </c>
    </row>
    <row r="245" spans="2:65" s="1" customFormat="1" ht="16.5" customHeight="1">
      <c r="B245" s="121"/>
      <c r="C245" s="122" t="s">
        <v>563</v>
      </c>
      <c r="D245" s="122" t="s">
        <v>126</v>
      </c>
      <c r="E245" s="123" t="s">
        <v>4301</v>
      </c>
      <c r="F245" s="124" t="s">
        <v>4302</v>
      </c>
      <c r="G245" s="125" t="s">
        <v>156</v>
      </c>
      <c r="H245" s="126">
        <v>1500</v>
      </c>
      <c r="I245" s="127">
        <v>56.2</v>
      </c>
      <c r="J245" s="127">
        <f>ROUND(I245*H245,2)</f>
        <v>84300</v>
      </c>
      <c r="K245" s="124" t="s">
        <v>3999</v>
      </c>
      <c r="L245" s="27"/>
      <c r="M245" s="128" t="s">
        <v>3</v>
      </c>
      <c r="N245" s="129" t="s">
        <v>36</v>
      </c>
      <c r="O245" s="130">
        <v>0</v>
      </c>
      <c r="P245" s="130">
        <f>O245*H245</f>
        <v>0</v>
      </c>
      <c r="Q245" s="130">
        <v>0</v>
      </c>
      <c r="R245" s="130">
        <f>Q245*H245</f>
        <v>0</v>
      </c>
      <c r="S245" s="130">
        <v>0</v>
      </c>
      <c r="T245" s="131">
        <f>S245*H245</f>
        <v>0</v>
      </c>
      <c r="AR245" s="132" t="s">
        <v>131</v>
      </c>
      <c r="AT245" s="132" t="s">
        <v>126</v>
      </c>
      <c r="AU245" s="132" t="s">
        <v>74</v>
      </c>
      <c r="AY245" s="15" t="s">
        <v>124</v>
      </c>
      <c r="BE245" s="133">
        <f>IF(N245="základní",J245,0)</f>
        <v>84300</v>
      </c>
      <c r="BF245" s="133">
        <f>IF(N245="snížená",J245,0)</f>
        <v>0</v>
      </c>
      <c r="BG245" s="133">
        <f>IF(N245="zákl. přenesená",J245,0)</f>
        <v>0</v>
      </c>
      <c r="BH245" s="133">
        <f>IF(N245="sníž. přenesená",J245,0)</f>
        <v>0</v>
      </c>
      <c r="BI245" s="133">
        <f>IF(N245="nulová",J245,0)</f>
        <v>0</v>
      </c>
      <c r="BJ245" s="15" t="s">
        <v>72</v>
      </c>
      <c r="BK245" s="133">
        <f>ROUND(I245*H245,2)</f>
        <v>84300</v>
      </c>
      <c r="BL245" s="15" t="s">
        <v>131</v>
      </c>
      <c r="BM245" s="132" t="s">
        <v>4303</v>
      </c>
    </row>
    <row r="246" spans="2:65" s="1" customFormat="1" ht="39">
      <c r="B246" s="27"/>
      <c r="D246" s="134" t="s">
        <v>133</v>
      </c>
      <c r="F246" s="135" t="s">
        <v>4304</v>
      </c>
      <c r="L246" s="27"/>
      <c r="M246" s="136"/>
      <c r="T246" s="47"/>
      <c r="AT246" s="15" t="s">
        <v>133</v>
      </c>
      <c r="AU246" s="15" t="s">
        <v>74</v>
      </c>
    </row>
    <row r="247" spans="2:65" s="1" customFormat="1" ht="16.5" customHeight="1">
      <c r="B247" s="121"/>
      <c r="C247" s="122" t="s">
        <v>569</v>
      </c>
      <c r="D247" s="122" t="s">
        <v>126</v>
      </c>
      <c r="E247" s="123" t="s">
        <v>4305</v>
      </c>
      <c r="F247" s="124" t="s">
        <v>4306</v>
      </c>
      <c r="G247" s="125" t="s">
        <v>156</v>
      </c>
      <c r="H247" s="126">
        <v>1000</v>
      </c>
      <c r="I247" s="127">
        <v>81.2</v>
      </c>
      <c r="J247" s="127">
        <f>ROUND(I247*H247,2)</f>
        <v>81200</v>
      </c>
      <c r="K247" s="124" t="s">
        <v>3999</v>
      </c>
      <c r="L247" s="27"/>
      <c r="M247" s="128" t="s">
        <v>3</v>
      </c>
      <c r="N247" s="129" t="s">
        <v>36</v>
      </c>
      <c r="O247" s="130">
        <v>0</v>
      </c>
      <c r="P247" s="130">
        <f>O247*H247</f>
        <v>0</v>
      </c>
      <c r="Q247" s="130">
        <v>0</v>
      </c>
      <c r="R247" s="130">
        <f>Q247*H247</f>
        <v>0</v>
      </c>
      <c r="S247" s="130">
        <v>0</v>
      </c>
      <c r="T247" s="131">
        <f>S247*H247</f>
        <v>0</v>
      </c>
      <c r="AR247" s="132" t="s">
        <v>131</v>
      </c>
      <c r="AT247" s="132" t="s">
        <v>126</v>
      </c>
      <c r="AU247" s="132" t="s">
        <v>74</v>
      </c>
      <c r="AY247" s="15" t="s">
        <v>124</v>
      </c>
      <c r="BE247" s="133">
        <f>IF(N247="základní",J247,0)</f>
        <v>81200</v>
      </c>
      <c r="BF247" s="133">
        <f>IF(N247="snížená",J247,0)</f>
        <v>0</v>
      </c>
      <c r="BG247" s="133">
        <f>IF(N247="zákl. přenesená",J247,0)</f>
        <v>0</v>
      </c>
      <c r="BH247" s="133">
        <f>IF(N247="sníž. přenesená",J247,0)</f>
        <v>0</v>
      </c>
      <c r="BI247" s="133">
        <f>IF(N247="nulová",J247,0)</f>
        <v>0</v>
      </c>
      <c r="BJ247" s="15" t="s">
        <v>72</v>
      </c>
      <c r="BK247" s="133">
        <f>ROUND(I247*H247,2)</f>
        <v>81200</v>
      </c>
      <c r="BL247" s="15" t="s">
        <v>131</v>
      </c>
      <c r="BM247" s="132" t="s">
        <v>4307</v>
      </c>
    </row>
    <row r="248" spans="2:65" s="1" customFormat="1" ht="39">
      <c r="B248" s="27"/>
      <c r="D248" s="134" t="s">
        <v>133</v>
      </c>
      <c r="F248" s="135" t="s">
        <v>4308</v>
      </c>
      <c r="L248" s="27"/>
      <c r="M248" s="136"/>
      <c r="T248" s="47"/>
      <c r="AT248" s="15" t="s">
        <v>133</v>
      </c>
      <c r="AU248" s="15" t="s">
        <v>74</v>
      </c>
    </row>
    <row r="249" spans="2:65" s="1" customFormat="1" ht="24.2" customHeight="1">
      <c r="B249" s="121"/>
      <c r="C249" s="122" t="s">
        <v>575</v>
      </c>
      <c r="D249" s="122" t="s">
        <v>126</v>
      </c>
      <c r="E249" s="123" t="s">
        <v>4309</v>
      </c>
      <c r="F249" s="124" t="s">
        <v>4310</v>
      </c>
      <c r="G249" s="125" t="s">
        <v>156</v>
      </c>
      <c r="H249" s="126">
        <v>200</v>
      </c>
      <c r="I249" s="127">
        <v>219</v>
      </c>
      <c r="J249" s="127">
        <f>ROUND(I249*H249,2)</f>
        <v>43800</v>
      </c>
      <c r="K249" s="124" t="s">
        <v>3999</v>
      </c>
      <c r="L249" s="27"/>
      <c r="M249" s="128" t="s">
        <v>3</v>
      </c>
      <c r="N249" s="129" t="s">
        <v>36</v>
      </c>
      <c r="O249" s="130">
        <v>0</v>
      </c>
      <c r="P249" s="130">
        <f>O249*H249</f>
        <v>0</v>
      </c>
      <c r="Q249" s="130">
        <v>0</v>
      </c>
      <c r="R249" s="130">
        <f>Q249*H249</f>
        <v>0</v>
      </c>
      <c r="S249" s="130">
        <v>0</v>
      </c>
      <c r="T249" s="131">
        <f>S249*H249</f>
        <v>0</v>
      </c>
      <c r="AR249" s="132" t="s">
        <v>131</v>
      </c>
      <c r="AT249" s="132" t="s">
        <v>126</v>
      </c>
      <c r="AU249" s="132" t="s">
        <v>74</v>
      </c>
      <c r="AY249" s="15" t="s">
        <v>124</v>
      </c>
      <c r="BE249" s="133">
        <f>IF(N249="základní",J249,0)</f>
        <v>43800</v>
      </c>
      <c r="BF249" s="133">
        <f>IF(N249="snížená",J249,0)</f>
        <v>0</v>
      </c>
      <c r="BG249" s="133">
        <f>IF(N249="zákl. přenesená",J249,0)</f>
        <v>0</v>
      </c>
      <c r="BH249" s="133">
        <f>IF(N249="sníž. přenesená",J249,0)</f>
        <v>0</v>
      </c>
      <c r="BI249" s="133">
        <f>IF(N249="nulová",J249,0)</f>
        <v>0</v>
      </c>
      <c r="BJ249" s="15" t="s">
        <v>72</v>
      </c>
      <c r="BK249" s="133">
        <f>ROUND(I249*H249,2)</f>
        <v>43800</v>
      </c>
      <c r="BL249" s="15" t="s">
        <v>131</v>
      </c>
      <c r="BM249" s="132" t="s">
        <v>4311</v>
      </c>
    </row>
    <row r="250" spans="2:65" s="1" customFormat="1" ht="39">
      <c r="B250" s="27"/>
      <c r="D250" s="134" t="s">
        <v>133</v>
      </c>
      <c r="F250" s="135" t="s">
        <v>4312</v>
      </c>
      <c r="L250" s="27"/>
      <c r="M250" s="136"/>
      <c r="T250" s="47"/>
      <c r="AT250" s="15" t="s">
        <v>133</v>
      </c>
      <c r="AU250" s="15" t="s">
        <v>74</v>
      </c>
    </row>
    <row r="251" spans="2:65" s="1" customFormat="1" ht="24.2" customHeight="1">
      <c r="B251" s="121"/>
      <c r="C251" s="122" t="s">
        <v>581</v>
      </c>
      <c r="D251" s="122" t="s">
        <v>126</v>
      </c>
      <c r="E251" s="123" t="s">
        <v>4313</v>
      </c>
      <c r="F251" s="124" t="s">
        <v>4314</v>
      </c>
      <c r="G251" s="125" t="s">
        <v>156</v>
      </c>
      <c r="H251" s="126">
        <v>100</v>
      </c>
      <c r="I251" s="127">
        <v>219</v>
      </c>
      <c r="J251" s="127">
        <f>ROUND(I251*H251,2)</f>
        <v>21900</v>
      </c>
      <c r="K251" s="124" t="s">
        <v>3999</v>
      </c>
      <c r="L251" s="27"/>
      <c r="M251" s="128" t="s">
        <v>3</v>
      </c>
      <c r="N251" s="129" t="s">
        <v>36</v>
      </c>
      <c r="O251" s="130">
        <v>0</v>
      </c>
      <c r="P251" s="130">
        <f>O251*H251</f>
        <v>0</v>
      </c>
      <c r="Q251" s="130">
        <v>0</v>
      </c>
      <c r="R251" s="130">
        <f>Q251*H251</f>
        <v>0</v>
      </c>
      <c r="S251" s="130">
        <v>0</v>
      </c>
      <c r="T251" s="131">
        <f>S251*H251</f>
        <v>0</v>
      </c>
      <c r="AR251" s="132" t="s">
        <v>131</v>
      </c>
      <c r="AT251" s="132" t="s">
        <v>126</v>
      </c>
      <c r="AU251" s="132" t="s">
        <v>74</v>
      </c>
      <c r="AY251" s="15" t="s">
        <v>124</v>
      </c>
      <c r="BE251" s="133">
        <f>IF(N251="základní",J251,0)</f>
        <v>21900</v>
      </c>
      <c r="BF251" s="133">
        <f>IF(N251="snížená",J251,0)</f>
        <v>0</v>
      </c>
      <c r="BG251" s="133">
        <f>IF(N251="zákl. přenesená",J251,0)</f>
        <v>0</v>
      </c>
      <c r="BH251" s="133">
        <f>IF(N251="sníž. přenesená",J251,0)</f>
        <v>0</v>
      </c>
      <c r="BI251" s="133">
        <f>IF(N251="nulová",J251,0)</f>
        <v>0</v>
      </c>
      <c r="BJ251" s="15" t="s">
        <v>72</v>
      </c>
      <c r="BK251" s="133">
        <f>ROUND(I251*H251,2)</f>
        <v>21900</v>
      </c>
      <c r="BL251" s="15" t="s">
        <v>131</v>
      </c>
      <c r="BM251" s="132" t="s">
        <v>4315</v>
      </c>
    </row>
    <row r="252" spans="2:65" s="1" customFormat="1" ht="39">
      <c r="B252" s="27"/>
      <c r="D252" s="134" t="s">
        <v>133</v>
      </c>
      <c r="F252" s="135" t="s">
        <v>4316</v>
      </c>
      <c r="L252" s="27"/>
      <c r="M252" s="136"/>
      <c r="T252" s="47"/>
      <c r="AT252" s="15" t="s">
        <v>133</v>
      </c>
      <c r="AU252" s="15" t="s">
        <v>74</v>
      </c>
    </row>
    <row r="253" spans="2:65" s="1" customFormat="1" ht="24.2" customHeight="1">
      <c r="B253" s="121"/>
      <c r="C253" s="122" t="s">
        <v>587</v>
      </c>
      <c r="D253" s="122" t="s">
        <v>126</v>
      </c>
      <c r="E253" s="123" t="s">
        <v>4317</v>
      </c>
      <c r="F253" s="124" t="s">
        <v>4318</v>
      </c>
      <c r="G253" s="125" t="s">
        <v>156</v>
      </c>
      <c r="H253" s="126">
        <v>50</v>
      </c>
      <c r="I253" s="127">
        <v>6.24</v>
      </c>
      <c r="J253" s="127">
        <f>ROUND(I253*H253,2)</f>
        <v>312</v>
      </c>
      <c r="K253" s="124" t="s">
        <v>3999</v>
      </c>
      <c r="L253" s="27"/>
      <c r="M253" s="128" t="s">
        <v>3</v>
      </c>
      <c r="N253" s="129" t="s">
        <v>36</v>
      </c>
      <c r="O253" s="130">
        <v>0</v>
      </c>
      <c r="P253" s="130">
        <f>O253*H253</f>
        <v>0</v>
      </c>
      <c r="Q253" s="130">
        <v>0</v>
      </c>
      <c r="R253" s="130">
        <f>Q253*H253</f>
        <v>0</v>
      </c>
      <c r="S253" s="130">
        <v>0</v>
      </c>
      <c r="T253" s="131">
        <f>S253*H253</f>
        <v>0</v>
      </c>
      <c r="AR253" s="132" t="s">
        <v>131</v>
      </c>
      <c r="AT253" s="132" t="s">
        <v>126</v>
      </c>
      <c r="AU253" s="132" t="s">
        <v>74</v>
      </c>
      <c r="AY253" s="15" t="s">
        <v>124</v>
      </c>
      <c r="BE253" s="133">
        <f>IF(N253="základní",J253,0)</f>
        <v>312</v>
      </c>
      <c r="BF253" s="133">
        <f>IF(N253="snížená",J253,0)</f>
        <v>0</v>
      </c>
      <c r="BG253" s="133">
        <f>IF(N253="zákl. přenesená",J253,0)</f>
        <v>0</v>
      </c>
      <c r="BH253" s="133">
        <f>IF(N253="sníž. přenesená",J253,0)</f>
        <v>0</v>
      </c>
      <c r="BI253" s="133">
        <f>IF(N253="nulová",J253,0)</f>
        <v>0</v>
      </c>
      <c r="BJ253" s="15" t="s">
        <v>72</v>
      </c>
      <c r="BK253" s="133">
        <f>ROUND(I253*H253,2)</f>
        <v>312</v>
      </c>
      <c r="BL253" s="15" t="s">
        <v>131</v>
      </c>
      <c r="BM253" s="132" t="s">
        <v>4319</v>
      </c>
    </row>
    <row r="254" spans="2:65" s="1" customFormat="1" ht="39">
      <c r="B254" s="27"/>
      <c r="D254" s="134" t="s">
        <v>133</v>
      </c>
      <c r="F254" s="135" t="s">
        <v>4320</v>
      </c>
      <c r="L254" s="27"/>
      <c r="M254" s="136"/>
      <c r="T254" s="47"/>
      <c r="AT254" s="15" t="s">
        <v>133</v>
      </c>
      <c r="AU254" s="15" t="s">
        <v>74</v>
      </c>
    </row>
    <row r="255" spans="2:65" s="1" customFormat="1" ht="24.2" customHeight="1">
      <c r="B255" s="121"/>
      <c r="C255" s="122" t="s">
        <v>593</v>
      </c>
      <c r="D255" s="122" t="s">
        <v>126</v>
      </c>
      <c r="E255" s="123" t="s">
        <v>4321</v>
      </c>
      <c r="F255" s="124" t="s">
        <v>4322</v>
      </c>
      <c r="G255" s="125" t="s">
        <v>156</v>
      </c>
      <c r="H255" s="126">
        <v>50</v>
      </c>
      <c r="I255" s="127">
        <v>6.24</v>
      </c>
      <c r="J255" s="127">
        <f>ROUND(I255*H255,2)</f>
        <v>312</v>
      </c>
      <c r="K255" s="124" t="s">
        <v>3999</v>
      </c>
      <c r="L255" s="27"/>
      <c r="M255" s="128" t="s">
        <v>3</v>
      </c>
      <c r="N255" s="129" t="s">
        <v>36</v>
      </c>
      <c r="O255" s="130">
        <v>0</v>
      </c>
      <c r="P255" s="130">
        <f>O255*H255</f>
        <v>0</v>
      </c>
      <c r="Q255" s="130">
        <v>0</v>
      </c>
      <c r="R255" s="130">
        <f>Q255*H255</f>
        <v>0</v>
      </c>
      <c r="S255" s="130">
        <v>0</v>
      </c>
      <c r="T255" s="131">
        <f>S255*H255</f>
        <v>0</v>
      </c>
      <c r="AR255" s="132" t="s">
        <v>131</v>
      </c>
      <c r="AT255" s="132" t="s">
        <v>126</v>
      </c>
      <c r="AU255" s="132" t="s">
        <v>74</v>
      </c>
      <c r="AY255" s="15" t="s">
        <v>124</v>
      </c>
      <c r="BE255" s="133">
        <f>IF(N255="základní",J255,0)</f>
        <v>312</v>
      </c>
      <c r="BF255" s="133">
        <f>IF(N255="snížená",J255,0)</f>
        <v>0</v>
      </c>
      <c r="BG255" s="133">
        <f>IF(N255="zákl. přenesená",J255,0)</f>
        <v>0</v>
      </c>
      <c r="BH255" s="133">
        <f>IF(N255="sníž. přenesená",J255,0)</f>
        <v>0</v>
      </c>
      <c r="BI255" s="133">
        <f>IF(N255="nulová",J255,0)</f>
        <v>0</v>
      </c>
      <c r="BJ255" s="15" t="s">
        <v>72</v>
      </c>
      <c r="BK255" s="133">
        <f>ROUND(I255*H255,2)</f>
        <v>312</v>
      </c>
      <c r="BL255" s="15" t="s">
        <v>131</v>
      </c>
      <c r="BM255" s="132" t="s">
        <v>4323</v>
      </c>
    </row>
    <row r="256" spans="2:65" s="1" customFormat="1" ht="39">
      <c r="B256" s="27"/>
      <c r="D256" s="134" t="s">
        <v>133</v>
      </c>
      <c r="F256" s="135" t="s">
        <v>4324</v>
      </c>
      <c r="L256" s="27"/>
      <c r="M256" s="136"/>
      <c r="T256" s="47"/>
      <c r="AT256" s="15" t="s">
        <v>133</v>
      </c>
      <c r="AU256" s="15" t="s">
        <v>74</v>
      </c>
    </row>
    <row r="257" spans="2:65" s="1" customFormat="1" ht="24.2" customHeight="1">
      <c r="B257" s="121"/>
      <c r="C257" s="122" t="s">
        <v>599</v>
      </c>
      <c r="D257" s="122" t="s">
        <v>126</v>
      </c>
      <c r="E257" s="123" t="s">
        <v>4325</v>
      </c>
      <c r="F257" s="124" t="s">
        <v>4326</v>
      </c>
      <c r="G257" s="125" t="s">
        <v>156</v>
      </c>
      <c r="H257" s="126">
        <v>100</v>
      </c>
      <c r="I257" s="127">
        <v>6.24</v>
      </c>
      <c r="J257" s="127">
        <f>ROUND(I257*H257,2)</f>
        <v>624</v>
      </c>
      <c r="K257" s="124" t="s">
        <v>3999</v>
      </c>
      <c r="L257" s="27"/>
      <c r="M257" s="128" t="s">
        <v>3</v>
      </c>
      <c r="N257" s="129" t="s">
        <v>36</v>
      </c>
      <c r="O257" s="130">
        <v>0</v>
      </c>
      <c r="P257" s="130">
        <f>O257*H257</f>
        <v>0</v>
      </c>
      <c r="Q257" s="130">
        <v>0</v>
      </c>
      <c r="R257" s="130">
        <f>Q257*H257</f>
        <v>0</v>
      </c>
      <c r="S257" s="130">
        <v>0</v>
      </c>
      <c r="T257" s="131">
        <f>S257*H257</f>
        <v>0</v>
      </c>
      <c r="AR257" s="132" t="s">
        <v>131</v>
      </c>
      <c r="AT257" s="132" t="s">
        <v>126</v>
      </c>
      <c r="AU257" s="132" t="s">
        <v>74</v>
      </c>
      <c r="AY257" s="15" t="s">
        <v>124</v>
      </c>
      <c r="BE257" s="133">
        <f>IF(N257="základní",J257,0)</f>
        <v>624</v>
      </c>
      <c r="BF257" s="133">
        <f>IF(N257="snížená",J257,0)</f>
        <v>0</v>
      </c>
      <c r="BG257" s="133">
        <f>IF(N257="zákl. přenesená",J257,0)</f>
        <v>0</v>
      </c>
      <c r="BH257" s="133">
        <f>IF(N257="sníž. přenesená",J257,0)</f>
        <v>0</v>
      </c>
      <c r="BI257" s="133">
        <f>IF(N257="nulová",J257,0)</f>
        <v>0</v>
      </c>
      <c r="BJ257" s="15" t="s">
        <v>72</v>
      </c>
      <c r="BK257" s="133">
        <f>ROUND(I257*H257,2)</f>
        <v>624</v>
      </c>
      <c r="BL257" s="15" t="s">
        <v>131</v>
      </c>
      <c r="BM257" s="132" t="s">
        <v>4327</v>
      </c>
    </row>
    <row r="258" spans="2:65" s="1" customFormat="1" ht="29.25">
      <c r="B258" s="27"/>
      <c r="D258" s="134" t="s">
        <v>133</v>
      </c>
      <c r="F258" s="135" t="s">
        <v>4328</v>
      </c>
      <c r="L258" s="27"/>
      <c r="M258" s="136"/>
      <c r="T258" s="47"/>
      <c r="AT258" s="15" t="s">
        <v>133</v>
      </c>
      <c r="AU258" s="15" t="s">
        <v>74</v>
      </c>
    </row>
    <row r="259" spans="2:65" s="1" customFormat="1" ht="24.2" customHeight="1">
      <c r="B259" s="121"/>
      <c r="C259" s="122" t="s">
        <v>605</v>
      </c>
      <c r="D259" s="122" t="s">
        <v>126</v>
      </c>
      <c r="E259" s="123" t="s">
        <v>4329</v>
      </c>
      <c r="F259" s="124" t="s">
        <v>4330</v>
      </c>
      <c r="G259" s="125" t="s">
        <v>156</v>
      </c>
      <c r="H259" s="126">
        <v>50</v>
      </c>
      <c r="I259" s="127">
        <v>25</v>
      </c>
      <c r="J259" s="127">
        <f>ROUND(I259*H259,2)</f>
        <v>1250</v>
      </c>
      <c r="K259" s="124" t="s">
        <v>3999</v>
      </c>
      <c r="L259" s="27"/>
      <c r="M259" s="128" t="s">
        <v>3</v>
      </c>
      <c r="N259" s="129" t="s">
        <v>36</v>
      </c>
      <c r="O259" s="130">
        <v>0</v>
      </c>
      <c r="P259" s="130">
        <f>O259*H259</f>
        <v>0</v>
      </c>
      <c r="Q259" s="130">
        <v>0</v>
      </c>
      <c r="R259" s="130">
        <f>Q259*H259</f>
        <v>0</v>
      </c>
      <c r="S259" s="130">
        <v>0</v>
      </c>
      <c r="T259" s="131">
        <f>S259*H259</f>
        <v>0</v>
      </c>
      <c r="AR259" s="132" t="s">
        <v>131</v>
      </c>
      <c r="AT259" s="132" t="s">
        <v>126</v>
      </c>
      <c r="AU259" s="132" t="s">
        <v>74</v>
      </c>
      <c r="AY259" s="15" t="s">
        <v>124</v>
      </c>
      <c r="BE259" s="133">
        <f>IF(N259="základní",J259,0)</f>
        <v>1250</v>
      </c>
      <c r="BF259" s="133">
        <f>IF(N259="snížená",J259,0)</f>
        <v>0</v>
      </c>
      <c r="BG259" s="133">
        <f>IF(N259="zákl. přenesená",J259,0)</f>
        <v>0</v>
      </c>
      <c r="BH259" s="133">
        <f>IF(N259="sníž. přenesená",J259,0)</f>
        <v>0</v>
      </c>
      <c r="BI259" s="133">
        <f>IF(N259="nulová",J259,0)</f>
        <v>0</v>
      </c>
      <c r="BJ259" s="15" t="s">
        <v>72</v>
      </c>
      <c r="BK259" s="133">
        <f>ROUND(I259*H259,2)</f>
        <v>1250</v>
      </c>
      <c r="BL259" s="15" t="s">
        <v>131</v>
      </c>
      <c r="BM259" s="132" t="s">
        <v>4331</v>
      </c>
    </row>
    <row r="260" spans="2:65" s="1" customFormat="1" ht="39">
      <c r="B260" s="27"/>
      <c r="D260" s="134" t="s">
        <v>133</v>
      </c>
      <c r="F260" s="135" t="s">
        <v>4332</v>
      </c>
      <c r="L260" s="27"/>
      <c r="M260" s="136"/>
      <c r="T260" s="47"/>
      <c r="AT260" s="15" t="s">
        <v>133</v>
      </c>
      <c r="AU260" s="15" t="s">
        <v>74</v>
      </c>
    </row>
    <row r="261" spans="2:65" s="1" customFormat="1" ht="24.2" customHeight="1">
      <c r="B261" s="121"/>
      <c r="C261" s="122" t="s">
        <v>611</v>
      </c>
      <c r="D261" s="122" t="s">
        <v>126</v>
      </c>
      <c r="E261" s="123" t="s">
        <v>4333</v>
      </c>
      <c r="F261" s="124" t="s">
        <v>4334</v>
      </c>
      <c r="G261" s="125" t="s">
        <v>156</v>
      </c>
      <c r="H261" s="126">
        <v>50</v>
      </c>
      <c r="I261" s="127">
        <v>18.7</v>
      </c>
      <c r="J261" s="127">
        <f>ROUND(I261*H261,2)</f>
        <v>935</v>
      </c>
      <c r="K261" s="124" t="s">
        <v>3999</v>
      </c>
      <c r="L261" s="27"/>
      <c r="M261" s="128" t="s">
        <v>3</v>
      </c>
      <c r="N261" s="129" t="s">
        <v>36</v>
      </c>
      <c r="O261" s="130">
        <v>0</v>
      </c>
      <c r="P261" s="130">
        <f>O261*H261</f>
        <v>0</v>
      </c>
      <c r="Q261" s="130">
        <v>0</v>
      </c>
      <c r="R261" s="130">
        <f>Q261*H261</f>
        <v>0</v>
      </c>
      <c r="S261" s="130">
        <v>0</v>
      </c>
      <c r="T261" s="131">
        <f>S261*H261</f>
        <v>0</v>
      </c>
      <c r="AR261" s="132" t="s">
        <v>131</v>
      </c>
      <c r="AT261" s="132" t="s">
        <v>126</v>
      </c>
      <c r="AU261" s="132" t="s">
        <v>74</v>
      </c>
      <c r="AY261" s="15" t="s">
        <v>124</v>
      </c>
      <c r="BE261" s="133">
        <f>IF(N261="základní",J261,0)</f>
        <v>935</v>
      </c>
      <c r="BF261" s="133">
        <f>IF(N261="snížená",J261,0)</f>
        <v>0</v>
      </c>
      <c r="BG261" s="133">
        <f>IF(N261="zákl. přenesená",J261,0)</f>
        <v>0</v>
      </c>
      <c r="BH261" s="133">
        <f>IF(N261="sníž. přenesená",J261,0)</f>
        <v>0</v>
      </c>
      <c r="BI261" s="133">
        <f>IF(N261="nulová",J261,0)</f>
        <v>0</v>
      </c>
      <c r="BJ261" s="15" t="s">
        <v>72</v>
      </c>
      <c r="BK261" s="133">
        <f>ROUND(I261*H261,2)</f>
        <v>935</v>
      </c>
      <c r="BL261" s="15" t="s">
        <v>131</v>
      </c>
      <c r="BM261" s="132" t="s">
        <v>4335</v>
      </c>
    </row>
    <row r="262" spans="2:65" s="1" customFormat="1" ht="39">
      <c r="B262" s="27"/>
      <c r="D262" s="134" t="s">
        <v>133</v>
      </c>
      <c r="F262" s="135" t="s">
        <v>4336</v>
      </c>
      <c r="L262" s="27"/>
      <c r="M262" s="136"/>
      <c r="T262" s="47"/>
      <c r="AT262" s="15" t="s">
        <v>133</v>
      </c>
      <c r="AU262" s="15" t="s">
        <v>74</v>
      </c>
    </row>
    <row r="263" spans="2:65" s="1" customFormat="1" ht="24.2" customHeight="1">
      <c r="B263" s="121"/>
      <c r="C263" s="122" t="s">
        <v>617</v>
      </c>
      <c r="D263" s="122" t="s">
        <v>126</v>
      </c>
      <c r="E263" s="123" t="s">
        <v>4337</v>
      </c>
      <c r="F263" s="124" t="s">
        <v>4338</v>
      </c>
      <c r="G263" s="125" t="s">
        <v>156</v>
      </c>
      <c r="H263" s="126">
        <v>100</v>
      </c>
      <c r="I263" s="127">
        <v>6.24</v>
      </c>
      <c r="J263" s="127">
        <f>ROUND(I263*H263,2)</f>
        <v>624</v>
      </c>
      <c r="K263" s="124" t="s">
        <v>3999</v>
      </c>
      <c r="L263" s="27"/>
      <c r="M263" s="128" t="s">
        <v>3</v>
      </c>
      <c r="N263" s="129" t="s">
        <v>36</v>
      </c>
      <c r="O263" s="130">
        <v>0</v>
      </c>
      <c r="P263" s="130">
        <f>O263*H263</f>
        <v>0</v>
      </c>
      <c r="Q263" s="130">
        <v>0</v>
      </c>
      <c r="R263" s="130">
        <f>Q263*H263</f>
        <v>0</v>
      </c>
      <c r="S263" s="130">
        <v>0</v>
      </c>
      <c r="T263" s="131">
        <f>S263*H263</f>
        <v>0</v>
      </c>
      <c r="AR263" s="132" t="s">
        <v>131</v>
      </c>
      <c r="AT263" s="132" t="s">
        <v>126</v>
      </c>
      <c r="AU263" s="132" t="s">
        <v>74</v>
      </c>
      <c r="AY263" s="15" t="s">
        <v>124</v>
      </c>
      <c r="BE263" s="133">
        <f>IF(N263="základní",J263,0)</f>
        <v>624</v>
      </c>
      <c r="BF263" s="133">
        <f>IF(N263="snížená",J263,0)</f>
        <v>0</v>
      </c>
      <c r="BG263" s="133">
        <f>IF(N263="zákl. přenesená",J263,0)</f>
        <v>0</v>
      </c>
      <c r="BH263" s="133">
        <f>IF(N263="sníž. přenesená",J263,0)</f>
        <v>0</v>
      </c>
      <c r="BI263" s="133">
        <f>IF(N263="nulová",J263,0)</f>
        <v>0</v>
      </c>
      <c r="BJ263" s="15" t="s">
        <v>72</v>
      </c>
      <c r="BK263" s="133">
        <f>ROUND(I263*H263,2)</f>
        <v>624</v>
      </c>
      <c r="BL263" s="15" t="s">
        <v>131</v>
      </c>
      <c r="BM263" s="132" t="s">
        <v>4339</v>
      </c>
    </row>
    <row r="264" spans="2:65" s="1" customFormat="1" ht="29.25">
      <c r="B264" s="27"/>
      <c r="D264" s="134" t="s">
        <v>133</v>
      </c>
      <c r="F264" s="135" t="s">
        <v>4340</v>
      </c>
      <c r="L264" s="27"/>
      <c r="M264" s="136"/>
      <c r="T264" s="47"/>
      <c r="AT264" s="15" t="s">
        <v>133</v>
      </c>
      <c r="AU264" s="15" t="s">
        <v>74</v>
      </c>
    </row>
    <row r="265" spans="2:65" s="1" customFormat="1" ht="24.2" customHeight="1">
      <c r="B265" s="121"/>
      <c r="C265" s="122" t="s">
        <v>623</v>
      </c>
      <c r="D265" s="122" t="s">
        <v>126</v>
      </c>
      <c r="E265" s="123" t="s">
        <v>4341</v>
      </c>
      <c r="F265" s="124" t="s">
        <v>4342</v>
      </c>
      <c r="G265" s="125" t="s">
        <v>156</v>
      </c>
      <c r="H265" s="126">
        <v>10</v>
      </c>
      <c r="I265" s="127">
        <v>119</v>
      </c>
      <c r="J265" s="127">
        <f>ROUND(I265*H265,2)</f>
        <v>1190</v>
      </c>
      <c r="K265" s="124" t="s">
        <v>3999</v>
      </c>
      <c r="L265" s="27"/>
      <c r="M265" s="128" t="s">
        <v>3</v>
      </c>
      <c r="N265" s="129" t="s">
        <v>36</v>
      </c>
      <c r="O265" s="130">
        <v>0</v>
      </c>
      <c r="P265" s="130">
        <f>O265*H265</f>
        <v>0</v>
      </c>
      <c r="Q265" s="130">
        <v>0</v>
      </c>
      <c r="R265" s="130">
        <f>Q265*H265</f>
        <v>0</v>
      </c>
      <c r="S265" s="130">
        <v>0</v>
      </c>
      <c r="T265" s="131">
        <f>S265*H265</f>
        <v>0</v>
      </c>
      <c r="AR265" s="132" t="s">
        <v>131</v>
      </c>
      <c r="AT265" s="132" t="s">
        <v>126</v>
      </c>
      <c r="AU265" s="132" t="s">
        <v>74</v>
      </c>
      <c r="AY265" s="15" t="s">
        <v>124</v>
      </c>
      <c r="BE265" s="133">
        <f>IF(N265="základní",J265,0)</f>
        <v>1190</v>
      </c>
      <c r="BF265" s="133">
        <f>IF(N265="snížená",J265,0)</f>
        <v>0</v>
      </c>
      <c r="BG265" s="133">
        <f>IF(N265="zákl. přenesená",J265,0)</f>
        <v>0</v>
      </c>
      <c r="BH265" s="133">
        <f>IF(N265="sníž. přenesená",J265,0)</f>
        <v>0</v>
      </c>
      <c r="BI265" s="133">
        <f>IF(N265="nulová",J265,0)</f>
        <v>0</v>
      </c>
      <c r="BJ265" s="15" t="s">
        <v>72</v>
      </c>
      <c r="BK265" s="133">
        <f>ROUND(I265*H265,2)</f>
        <v>1190</v>
      </c>
      <c r="BL265" s="15" t="s">
        <v>131</v>
      </c>
      <c r="BM265" s="132" t="s">
        <v>4343</v>
      </c>
    </row>
    <row r="266" spans="2:65" s="1" customFormat="1" ht="29.25">
      <c r="B266" s="27"/>
      <c r="D266" s="134" t="s">
        <v>133</v>
      </c>
      <c r="F266" s="135" t="s">
        <v>4344</v>
      </c>
      <c r="L266" s="27"/>
      <c r="M266" s="136"/>
      <c r="T266" s="47"/>
      <c r="AT266" s="15" t="s">
        <v>133</v>
      </c>
      <c r="AU266" s="15" t="s">
        <v>74</v>
      </c>
    </row>
    <row r="267" spans="2:65" s="1" customFormat="1" ht="24.2" customHeight="1">
      <c r="B267" s="121"/>
      <c r="C267" s="122" t="s">
        <v>629</v>
      </c>
      <c r="D267" s="122" t="s">
        <v>126</v>
      </c>
      <c r="E267" s="123" t="s">
        <v>4345</v>
      </c>
      <c r="F267" s="124" t="s">
        <v>4346</v>
      </c>
      <c r="G267" s="125" t="s">
        <v>156</v>
      </c>
      <c r="H267" s="126">
        <v>20</v>
      </c>
      <c r="I267" s="127">
        <v>31.2</v>
      </c>
      <c r="J267" s="127">
        <f>ROUND(I267*H267,2)</f>
        <v>624</v>
      </c>
      <c r="K267" s="124" t="s">
        <v>3999</v>
      </c>
      <c r="L267" s="27"/>
      <c r="M267" s="128" t="s">
        <v>3</v>
      </c>
      <c r="N267" s="129" t="s">
        <v>36</v>
      </c>
      <c r="O267" s="130">
        <v>0</v>
      </c>
      <c r="P267" s="130">
        <f>O267*H267</f>
        <v>0</v>
      </c>
      <c r="Q267" s="130">
        <v>0</v>
      </c>
      <c r="R267" s="130">
        <f>Q267*H267</f>
        <v>0</v>
      </c>
      <c r="S267" s="130">
        <v>0</v>
      </c>
      <c r="T267" s="131">
        <f>S267*H267</f>
        <v>0</v>
      </c>
      <c r="AR267" s="132" t="s">
        <v>131</v>
      </c>
      <c r="AT267" s="132" t="s">
        <v>126</v>
      </c>
      <c r="AU267" s="132" t="s">
        <v>74</v>
      </c>
      <c r="AY267" s="15" t="s">
        <v>124</v>
      </c>
      <c r="BE267" s="133">
        <f>IF(N267="základní",J267,0)</f>
        <v>624</v>
      </c>
      <c r="BF267" s="133">
        <f>IF(N267="snížená",J267,0)</f>
        <v>0</v>
      </c>
      <c r="BG267" s="133">
        <f>IF(N267="zákl. přenesená",J267,0)</f>
        <v>0</v>
      </c>
      <c r="BH267" s="133">
        <f>IF(N267="sníž. přenesená",J267,0)</f>
        <v>0</v>
      </c>
      <c r="BI267" s="133">
        <f>IF(N267="nulová",J267,0)</f>
        <v>0</v>
      </c>
      <c r="BJ267" s="15" t="s">
        <v>72</v>
      </c>
      <c r="BK267" s="133">
        <f>ROUND(I267*H267,2)</f>
        <v>624</v>
      </c>
      <c r="BL267" s="15" t="s">
        <v>131</v>
      </c>
      <c r="BM267" s="132" t="s">
        <v>4347</v>
      </c>
    </row>
    <row r="268" spans="2:65" s="1" customFormat="1" ht="29.25">
      <c r="B268" s="27"/>
      <c r="D268" s="134" t="s">
        <v>133</v>
      </c>
      <c r="F268" s="135" t="s">
        <v>4348</v>
      </c>
      <c r="L268" s="27"/>
      <c r="M268" s="136"/>
      <c r="T268" s="47"/>
      <c r="AT268" s="15" t="s">
        <v>133</v>
      </c>
      <c r="AU268" s="15" t="s">
        <v>74</v>
      </c>
    </row>
    <row r="269" spans="2:65" s="1" customFormat="1" ht="24.2" customHeight="1">
      <c r="B269" s="121"/>
      <c r="C269" s="122" t="s">
        <v>635</v>
      </c>
      <c r="D269" s="122" t="s">
        <v>126</v>
      </c>
      <c r="E269" s="123" t="s">
        <v>4349</v>
      </c>
      <c r="F269" s="124" t="s">
        <v>4350</v>
      </c>
      <c r="G269" s="125" t="s">
        <v>156</v>
      </c>
      <c r="H269" s="126">
        <v>10</v>
      </c>
      <c r="I269" s="127">
        <v>112</v>
      </c>
      <c r="J269" s="127">
        <f>ROUND(I269*H269,2)</f>
        <v>1120</v>
      </c>
      <c r="K269" s="124" t="s">
        <v>3999</v>
      </c>
      <c r="L269" s="27"/>
      <c r="M269" s="128" t="s">
        <v>3</v>
      </c>
      <c r="N269" s="129" t="s">
        <v>36</v>
      </c>
      <c r="O269" s="130">
        <v>0</v>
      </c>
      <c r="P269" s="130">
        <f>O269*H269</f>
        <v>0</v>
      </c>
      <c r="Q269" s="130">
        <v>0</v>
      </c>
      <c r="R269" s="130">
        <f>Q269*H269</f>
        <v>0</v>
      </c>
      <c r="S269" s="130">
        <v>0</v>
      </c>
      <c r="T269" s="131">
        <f>S269*H269</f>
        <v>0</v>
      </c>
      <c r="AR269" s="132" t="s">
        <v>131</v>
      </c>
      <c r="AT269" s="132" t="s">
        <v>126</v>
      </c>
      <c r="AU269" s="132" t="s">
        <v>74</v>
      </c>
      <c r="AY269" s="15" t="s">
        <v>124</v>
      </c>
      <c r="BE269" s="133">
        <f>IF(N269="základní",J269,0)</f>
        <v>1120</v>
      </c>
      <c r="BF269" s="133">
        <f>IF(N269="snížená",J269,0)</f>
        <v>0</v>
      </c>
      <c r="BG269" s="133">
        <f>IF(N269="zákl. přenesená",J269,0)</f>
        <v>0</v>
      </c>
      <c r="BH269" s="133">
        <f>IF(N269="sníž. přenesená",J269,0)</f>
        <v>0</v>
      </c>
      <c r="BI269" s="133">
        <f>IF(N269="nulová",J269,0)</f>
        <v>0</v>
      </c>
      <c r="BJ269" s="15" t="s">
        <v>72</v>
      </c>
      <c r="BK269" s="133">
        <f>ROUND(I269*H269,2)</f>
        <v>1120</v>
      </c>
      <c r="BL269" s="15" t="s">
        <v>131</v>
      </c>
      <c r="BM269" s="132" t="s">
        <v>4351</v>
      </c>
    </row>
    <row r="270" spans="2:65" s="1" customFormat="1" ht="29.25">
      <c r="B270" s="27"/>
      <c r="D270" s="134" t="s">
        <v>133</v>
      </c>
      <c r="F270" s="135" t="s">
        <v>4352</v>
      </c>
      <c r="L270" s="27"/>
      <c r="M270" s="136"/>
      <c r="T270" s="47"/>
      <c r="AT270" s="15" t="s">
        <v>133</v>
      </c>
      <c r="AU270" s="15" t="s">
        <v>74</v>
      </c>
    </row>
    <row r="271" spans="2:65" s="1" customFormat="1" ht="24.2" customHeight="1">
      <c r="B271" s="121"/>
      <c r="C271" s="122" t="s">
        <v>641</v>
      </c>
      <c r="D271" s="122" t="s">
        <v>126</v>
      </c>
      <c r="E271" s="123" t="s">
        <v>4353</v>
      </c>
      <c r="F271" s="124" t="s">
        <v>4354</v>
      </c>
      <c r="G271" s="125" t="s">
        <v>156</v>
      </c>
      <c r="H271" s="126">
        <v>20</v>
      </c>
      <c r="I271" s="127">
        <v>25</v>
      </c>
      <c r="J271" s="127">
        <f>ROUND(I271*H271,2)</f>
        <v>500</v>
      </c>
      <c r="K271" s="124" t="s">
        <v>3999</v>
      </c>
      <c r="L271" s="27"/>
      <c r="M271" s="128" t="s">
        <v>3</v>
      </c>
      <c r="N271" s="129" t="s">
        <v>36</v>
      </c>
      <c r="O271" s="130">
        <v>0</v>
      </c>
      <c r="P271" s="130">
        <f>O271*H271</f>
        <v>0</v>
      </c>
      <c r="Q271" s="130">
        <v>0</v>
      </c>
      <c r="R271" s="130">
        <f>Q271*H271</f>
        <v>0</v>
      </c>
      <c r="S271" s="130">
        <v>0</v>
      </c>
      <c r="T271" s="131">
        <f>S271*H271</f>
        <v>0</v>
      </c>
      <c r="AR271" s="132" t="s">
        <v>131</v>
      </c>
      <c r="AT271" s="132" t="s">
        <v>126</v>
      </c>
      <c r="AU271" s="132" t="s">
        <v>74</v>
      </c>
      <c r="AY271" s="15" t="s">
        <v>124</v>
      </c>
      <c r="BE271" s="133">
        <f>IF(N271="základní",J271,0)</f>
        <v>500</v>
      </c>
      <c r="BF271" s="133">
        <f>IF(N271="snížená",J271,0)</f>
        <v>0</v>
      </c>
      <c r="BG271" s="133">
        <f>IF(N271="zákl. přenesená",J271,0)</f>
        <v>0</v>
      </c>
      <c r="BH271" s="133">
        <f>IF(N271="sníž. přenesená",J271,0)</f>
        <v>0</v>
      </c>
      <c r="BI271" s="133">
        <f>IF(N271="nulová",J271,0)</f>
        <v>0</v>
      </c>
      <c r="BJ271" s="15" t="s">
        <v>72</v>
      </c>
      <c r="BK271" s="133">
        <f>ROUND(I271*H271,2)</f>
        <v>500</v>
      </c>
      <c r="BL271" s="15" t="s">
        <v>131</v>
      </c>
      <c r="BM271" s="132" t="s">
        <v>4355</v>
      </c>
    </row>
    <row r="272" spans="2:65" s="1" customFormat="1" ht="29.25">
      <c r="B272" s="27"/>
      <c r="D272" s="134" t="s">
        <v>133</v>
      </c>
      <c r="F272" s="135" t="s">
        <v>4356</v>
      </c>
      <c r="L272" s="27"/>
      <c r="M272" s="136"/>
      <c r="T272" s="47"/>
      <c r="AT272" s="15" t="s">
        <v>133</v>
      </c>
      <c r="AU272" s="15" t="s">
        <v>74</v>
      </c>
    </row>
    <row r="273" spans="2:65" s="1" customFormat="1" ht="16.5" customHeight="1">
      <c r="B273" s="121"/>
      <c r="C273" s="122" t="s">
        <v>647</v>
      </c>
      <c r="D273" s="122" t="s">
        <v>126</v>
      </c>
      <c r="E273" s="123" t="s">
        <v>4357</v>
      </c>
      <c r="F273" s="124" t="s">
        <v>4358</v>
      </c>
      <c r="G273" s="125" t="s">
        <v>156</v>
      </c>
      <c r="H273" s="126">
        <v>50</v>
      </c>
      <c r="I273" s="127">
        <v>531</v>
      </c>
      <c r="J273" s="127">
        <f>ROUND(I273*H273,2)</f>
        <v>26550</v>
      </c>
      <c r="K273" s="124" t="s">
        <v>3999</v>
      </c>
      <c r="L273" s="27"/>
      <c r="M273" s="128" t="s">
        <v>3</v>
      </c>
      <c r="N273" s="129" t="s">
        <v>36</v>
      </c>
      <c r="O273" s="130">
        <v>0</v>
      </c>
      <c r="P273" s="130">
        <f>O273*H273</f>
        <v>0</v>
      </c>
      <c r="Q273" s="130">
        <v>0</v>
      </c>
      <c r="R273" s="130">
        <f>Q273*H273</f>
        <v>0</v>
      </c>
      <c r="S273" s="130">
        <v>0</v>
      </c>
      <c r="T273" s="131">
        <f>S273*H273</f>
        <v>0</v>
      </c>
      <c r="AR273" s="132" t="s">
        <v>131</v>
      </c>
      <c r="AT273" s="132" t="s">
        <v>126</v>
      </c>
      <c r="AU273" s="132" t="s">
        <v>74</v>
      </c>
      <c r="AY273" s="15" t="s">
        <v>124</v>
      </c>
      <c r="BE273" s="133">
        <f>IF(N273="základní",J273,0)</f>
        <v>26550</v>
      </c>
      <c r="BF273" s="133">
        <f>IF(N273="snížená",J273,0)</f>
        <v>0</v>
      </c>
      <c r="BG273" s="133">
        <f>IF(N273="zákl. přenesená",J273,0)</f>
        <v>0</v>
      </c>
      <c r="BH273" s="133">
        <f>IF(N273="sníž. přenesená",J273,0)</f>
        <v>0</v>
      </c>
      <c r="BI273" s="133">
        <f>IF(N273="nulová",J273,0)</f>
        <v>0</v>
      </c>
      <c r="BJ273" s="15" t="s">
        <v>72</v>
      </c>
      <c r="BK273" s="133">
        <f>ROUND(I273*H273,2)</f>
        <v>26550</v>
      </c>
      <c r="BL273" s="15" t="s">
        <v>131</v>
      </c>
      <c r="BM273" s="132" t="s">
        <v>4359</v>
      </c>
    </row>
    <row r="274" spans="2:65" s="1" customFormat="1" ht="48.75">
      <c r="B274" s="27"/>
      <c r="D274" s="134" t="s">
        <v>133</v>
      </c>
      <c r="F274" s="135" t="s">
        <v>4360</v>
      </c>
      <c r="L274" s="27"/>
      <c r="M274" s="136"/>
      <c r="T274" s="47"/>
      <c r="AT274" s="15" t="s">
        <v>133</v>
      </c>
      <c r="AU274" s="15" t="s">
        <v>74</v>
      </c>
    </row>
    <row r="275" spans="2:65" s="1" customFormat="1" ht="21.75" customHeight="1">
      <c r="B275" s="121"/>
      <c r="C275" s="122" t="s">
        <v>653</v>
      </c>
      <c r="D275" s="122" t="s">
        <v>126</v>
      </c>
      <c r="E275" s="123" t="s">
        <v>4361</v>
      </c>
      <c r="F275" s="124" t="s">
        <v>4362</v>
      </c>
      <c r="G275" s="125" t="s">
        <v>156</v>
      </c>
      <c r="H275" s="126">
        <v>40</v>
      </c>
      <c r="I275" s="127">
        <v>556</v>
      </c>
      <c r="J275" s="127">
        <f>ROUND(I275*H275,2)</f>
        <v>22240</v>
      </c>
      <c r="K275" s="124" t="s">
        <v>3999</v>
      </c>
      <c r="L275" s="27"/>
      <c r="M275" s="128" t="s">
        <v>3</v>
      </c>
      <c r="N275" s="129" t="s">
        <v>36</v>
      </c>
      <c r="O275" s="130">
        <v>0</v>
      </c>
      <c r="P275" s="130">
        <f>O275*H275</f>
        <v>0</v>
      </c>
      <c r="Q275" s="130">
        <v>0</v>
      </c>
      <c r="R275" s="130">
        <f>Q275*H275</f>
        <v>0</v>
      </c>
      <c r="S275" s="130">
        <v>0</v>
      </c>
      <c r="T275" s="131">
        <f>S275*H275</f>
        <v>0</v>
      </c>
      <c r="AR275" s="132" t="s">
        <v>131</v>
      </c>
      <c r="AT275" s="132" t="s">
        <v>126</v>
      </c>
      <c r="AU275" s="132" t="s">
        <v>74</v>
      </c>
      <c r="AY275" s="15" t="s">
        <v>124</v>
      </c>
      <c r="BE275" s="133">
        <f>IF(N275="základní",J275,0)</f>
        <v>22240</v>
      </c>
      <c r="BF275" s="133">
        <f>IF(N275="snížená",J275,0)</f>
        <v>0</v>
      </c>
      <c r="BG275" s="133">
        <f>IF(N275="zákl. přenesená",J275,0)</f>
        <v>0</v>
      </c>
      <c r="BH275" s="133">
        <f>IF(N275="sníž. přenesená",J275,0)</f>
        <v>0</v>
      </c>
      <c r="BI275" s="133">
        <f>IF(N275="nulová",J275,0)</f>
        <v>0</v>
      </c>
      <c r="BJ275" s="15" t="s">
        <v>72</v>
      </c>
      <c r="BK275" s="133">
        <f>ROUND(I275*H275,2)</f>
        <v>22240</v>
      </c>
      <c r="BL275" s="15" t="s">
        <v>131</v>
      </c>
      <c r="BM275" s="132" t="s">
        <v>4363</v>
      </c>
    </row>
    <row r="276" spans="2:65" s="1" customFormat="1" ht="48.75">
      <c r="B276" s="27"/>
      <c r="D276" s="134" t="s">
        <v>133</v>
      </c>
      <c r="F276" s="135" t="s">
        <v>4364</v>
      </c>
      <c r="L276" s="27"/>
      <c r="M276" s="136"/>
      <c r="T276" s="47"/>
      <c r="AT276" s="15" t="s">
        <v>133</v>
      </c>
      <c r="AU276" s="15" t="s">
        <v>74</v>
      </c>
    </row>
    <row r="277" spans="2:65" s="1" customFormat="1" ht="16.5" customHeight="1">
      <c r="B277" s="121"/>
      <c r="C277" s="122" t="s">
        <v>659</v>
      </c>
      <c r="D277" s="122" t="s">
        <v>126</v>
      </c>
      <c r="E277" s="123" t="s">
        <v>4365</v>
      </c>
      <c r="F277" s="124" t="s">
        <v>4366</v>
      </c>
      <c r="G277" s="125" t="s">
        <v>156</v>
      </c>
      <c r="H277" s="126">
        <v>10</v>
      </c>
      <c r="I277" s="127">
        <v>175</v>
      </c>
      <c r="J277" s="127">
        <f>ROUND(I277*H277,2)</f>
        <v>1750</v>
      </c>
      <c r="K277" s="124" t="s">
        <v>3999</v>
      </c>
      <c r="L277" s="27"/>
      <c r="M277" s="128" t="s">
        <v>3</v>
      </c>
      <c r="N277" s="129" t="s">
        <v>36</v>
      </c>
      <c r="O277" s="130">
        <v>0</v>
      </c>
      <c r="P277" s="130">
        <f>O277*H277</f>
        <v>0</v>
      </c>
      <c r="Q277" s="130">
        <v>0</v>
      </c>
      <c r="R277" s="130">
        <f>Q277*H277</f>
        <v>0</v>
      </c>
      <c r="S277" s="130">
        <v>0</v>
      </c>
      <c r="T277" s="131">
        <f>S277*H277</f>
        <v>0</v>
      </c>
      <c r="AR277" s="132" t="s">
        <v>131</v>
      </c>
      <c r="AT277" s="132" t="s">
        <v>126</v>
      </c>
      <c r="AU277" s="132" t="s">
        <v>74</v>
      </c>
      <c r="AY277" s="15" t="s">
        <v>124</v>
      </c>
      <c r="BE277" s="133">
        <f>IF(N277="základní",J277,0)</f>
        <v>1750</v>
      </c>
      <c r="BF277" s="133">
        <f>IF(N277="snížená",J277,0)</f>
        <v>0</v>
      </c>
      <c r="BG277" s="133">
        <f>IF(N277="zákl. přenesená",J277,0)</f>
        <v>0</v>
      </c>
      <c r="BH277" s="133">
        <f>IF(N277="sníž. přenesená",J277,0)</f>
        <v>0</v>
      </c>
      <c r="BI277" s="133">
        <f>IF(N277="nulová",J277,0)</f>
        <v>0</v>
      </c>
      <c r="BJ277" s="15" t="s">
        <v>72</v>
      </c>
      <c r="BK277" s="133">
        <f>ROUND(I277*H277,2)</f>
        <v>1750</v>
      </c>
      <c r="BL277" s="15" t="s">
        <v>131</v>
      </c>
      <c r="BM277" s="132" t="s">
        <v>4367</v>
      </c>
    </row>
    <row r="278" spans="2:65" s="1" customFormat="1">
      <c r="B278" s="27"/>
      <c r="D278" s="134" t="s">
        <v>133</v>
      </c>
      <c r="F278" s="135" t="s">
        <v>4366</v>
      </c>
      <c r="L278" s="27"/>
      <c r="M278" s="136"/>
      <c r="T278" s="47"/>
      <c r="AT278" s="15" t="s">
        <v>133</v>
      </c>
      <c r="AU278" s="15" t="s">
        <v>74</v>
      </c>
    </row>
    <row r="279" spans="2:65" s="1" customFormat="1" ht="24.2" customHeight="1">
      <c r="B279" s="121"/>
      <c r="C279" s="122" t="s">
        <v>665</v>
      </c>
      <c r="D279" s="122" t="s">
        <v>126</v>
      </c>
      <c r="E279" s="123" t="s">
        <v>4368</v>
      </c>
      <c r="F279" s="124" t="s">
        <v>4369</v>
      </c>
      <c r="G279" s="125" t="s">
        <v>252</v>
      </c>
      <c r="H279" s="126">
        <v>20</v>
      </c>
      <c r="I279" s="127">
        <v>356</v>
      </c>
      <c r="J279" s="127">
        <f>ROUND(I279*H279,2)</f>
        <v>7120</v>
      </c>
      <c r="K279" s="124" t="s">
        <v>3999</v>
      </c>
      <c r="L279" s="27"/>
      <c r="M279" s="128" t="s">
        <v>3</v>
      </c>
      <c r="N279" s="129" t="s">
        <v>36</v>
      </c>
      <c r="O279" s="130">
        <v>0</v>
      </c>
      <c r="P279" s="130">
        <f>O279*H279</f>
        <v>0</v>
      </c>
      <c r="Q279" s="130">
        <v>0</v>
      </c>
      <c r="R279" s="130">
        <f>Q279*H279</f>
        <v>0</v>
      </c>
      <c r="S279" s="130">
        <v>0</v>
      </c>
      <c r="T279" s="131">
        <f>S279*H279</f>
        <v>0</v>
      </c>
      <c r="AR279" s="132" t="s">
        <v>131</v>
      </c>
      <c r="AT279" s="132" t="s">
        <v>126</v>
      </c>
      <c r="AU279" s="132" t="s">
        <v>74</v>
      </c>
      <c r="AY279" s="15" t="s">
        <v>124</v>
      </c>
      <c r="BE279" s="133">
        <f>IF(N279="základní",J279,0)</f>
        <v>7120</v>
      </c>
      <c r="BF279" s="133">
        <f>IF(N279="snížená",J279,0)</f>
        <v>0</v>
      </c>
      <c r="BG279" s="133">
        <f>IF(N279="zákl. přenesená",J279,0)</f>
        <v>0</v>
      </c>
      <c r="BH279" s="133">
        <f>IF(N279="sníž. přenesená",J279,0)</f>
        <v>0</v>
      </c>
      <c r="BI279" s="133">
        <f>IF(N279="nulová",J279,0)</f>
        <v>0</v>
      </c>
      <c r="BJ279" s="15" t="s">
        <v>72</v>
      </c>
      <c r="BK279" s="133">
        <f>ROUND(I279*H279,2)</f>
        <v>7120</v>
      </c>
      <c r="BL279" s="15" t="s">
        <v>131</v>
      </c>
      <c r="BM279" s="132" t="s">
        <v>4370</v>
      </c>
    </row>
    <row r="280" spans="2:65" s="1" customFormat="1" ht="58.5">
      <c r="B280" s="27"/>
      <c r="D280" s="134" t="s">
        <v>133</v>
      </c>
      <c r="F280" s="135" t="s">
        <v>4371</v>
      </c>
      <c r="L280" s="27"/>
      <c r="M280" s="136"/>
      <c r="T280" s="47"/>
      <c r="AT280" s="15" t="s">
        <v>133</v>
      </c>
      <c r="AU280" s="15" t="s">
        <v>74</v>
      </c>
    </row>
    <row r="281" spans="2:65" s="1" customFormat="1" ht="19.5">
      <c r="B281" s="27"/>
      <c r="D281" s="134" t="s">
        <v>3820</v>
      </c>
      <c r="F281" s="154" t="s">
        <v>4054</v>
      </c>
      <c r="L281" s="27"/>
      <c r="M281" s="136"/>
      <c r="T281" s="47"/>
      <c r="AT281" s="15" t="s">
        <v>3820</v>
      </c>
      <c r="AU281" s="15" t="s">
        <v>74</v>
      </c>
    </row>
    <row r="282" spans="2:65" s="1" customFormat="1" ht="24.2" customHeight="1">
      <c r="B282" s="121"/>
      <c r="C282" s="122" t="s">
        <v>671</v>
      </c>
      <c r="D282" s="122" t="s">
        <v>126</v>
      </c>
      <c r="E282" s="123" t="s">
        <v>4372</v>
      </c>
      <c r="F282" s="124" t="s">
        <v>4373</v>
      </c>
      <c r="G282" s="125" t="s">
        <v>4061</v>
      </c>
      <c r="H282" s="126">
        <v>0.5</v>
      </c>
      <c r="I282" s="127">
        <v>113800</v>
      </c>
      <c r="J282" s="127">
        <f>ROUND(I282*H282,2)</f>
        <v>56900</v>
      </c>
      <c r="K282" s="124" t="s">
        <v>3999</v>
      </c>
      <c r="L282" s="27"/>
      <c r="M282" s="128" t="s">
        <v>3</v>
      </c>
      <c r="N282" s="129" t="s">
        <v>36</v>
      </c>
      <c r="O282" s="130">
        <v>0</v>
      </c>
      <c r="P282" s="130">
        <f>O282*H282</f>
        <v>0</v>
      </c>
      <c r="Q282" s="130">
        <v>0</v>
      </c>
      <c r="R282" s="130">
        <f>Q282*H282</f>
        <v>0</v>
      </c>
      <c r="S282" s="130">
        <v>0</v>
      </c>
      <c r="T282" s="131">
        <f>S282*H282</f>
        <v>0</v>
      </c>
      <c r="AR282" s="132" t="s">
        <v>131</v>
      </c>
      <c r="AT282" s="132" t="s">
        <v>126</v>
      </c>
      <c r="AU282" s="132" t="s">
        <v>74</v>
      </c>
      <c r="AY282" s="15" t="s">
        <v>124</v>
      </c>
      <c r="BE282" s="133">
        <f>IF(N282="základní",J282,0)</f>
        <v>56900</v>
      </c>
      <c r="BF282" s="133">
        <f>IF(N282="snížená",J282,0)</f>
        <v>0</v>
      </c>
      <c r="BG282" s="133">
        <f>IF(N282="zákl. přenesená",J282,0)</f>
        <v>0</v>
      </c>
      <c r="BH282" s="133">
        <f>IF(N282="sníž. přenesená",J282,0)</f>
        <v>0</v>
      </c>
      <c r="BI282" s="133">
        <f>IF(N282="nulová",J282,0)</f>
        <v>0</v>
      </c>
      <c r="BJ282" s="15" t="s">
        <v>72</v>
      </c>
      <c r="BK282" s="133">
        <f>ROUND(I282*H282,2)</f>
        <v>56900</v>
      </c>
      <c r="BL282" s="15" t="s">
        <v>131</v>
      </c>
      <c r="BM282" s="132" t="s">
        <v>4374</v>
      </c>
    </row>
    <row r="283" spans="2:65" s="1" customFormat="1" ht="78">
      <c r="B283" s="27"/>
      <c r="D283" s="134" t="s">
        <v>133</v>
      </c>
      <c r="F283" s="135" t="s">
        <v>4375</v>
      </c>
      <c r="L283" s="27"/>
      <c r="M283" s="136"/>
      <c r="T283" s="47"/>
      <c r="AT283" s="15" t="s">
        <v>133</v>
      </c>
      <c r="AU283" s="15" t="s">
        <v>74</v>
      </c>
    </row>
    <row r="284" spans="2:65" s="1" customFormat="1" ht="24.2" customHeight="1">
      <c r="B284" s="121"/>
      <c r="C284" s="122" t="s">
        <v>677</v>
      </c>
      <c r="D284" s="122" t="s">
        <v>126</v>
      </c>
      <c r="E284" s="123" t="s">
        <v>4376</v>
      </c>
      <c r="F284" s="124" t="s">
        <v>4377</v>
      </c>
      <c r="G284" s="125" t="s">
        <v>4061</v>
      </c>
      <c r="H284" s="126">
        <v>0.2</v>
      </c>
      <c r="I284" s="127">
        <v>116000</v>
      </c>
      <c r="J284" s="127">
        <f>ROUND(I284*H284,2)</f>
        <v>23200</v>
      </c>
      <c r="K284" s="124" t="s">
        <v>3999</v>
      </c>
      <c r="L284" s="27"/>
      <c r="M284" s="128" t="s">
        <v>3</v>
      </c>
      <c r="N284" s="129" t="s">
        <v>36</v>
      </c>
      <c r="O284" s="130">
        <v>0</v>
      </c>
      <c r="P284" s="130">
        <f>O284*H284</f>
        <v>0</v>
      </c>
      <c r="Q284" s="130">
        <v>0</v>
      </c>
      <c r="R284" s="130">
        <f>Q284*H284</f>
        <v>0</v>
      </c>
      <c r="S284" s="130">
        <v>0</v>
      </c>
      <c r="T284" s="131">
        <f>S284*H284</f>
        <v>0</v>
      </c>
      <c r="AR284" s="132" t="s">
        <v>131</v>
      </c>
      <c r="AT284" s="132" t="s">
        <v>126</v>
      </c>
      <c r="AU284" s="132" t="s">
        <v>74</v>
      </c>
      <c r="AY284" s="15" t="s">
        <v>124</v>
      </c>
      <c r="BE284" s="133">
        <f>IF(N284="základní",J284,0)</f>
        <v>23200</v>
      </c>
      <c r="BF284" s="133">
        <f>IF(N284="snížená",J284,0)</f>
        <v>0</v>
      </c>
      <c r="BG284" s="133">
        <f>IF(N284="zákl. přenesená",J284,0)</f>
        <v>0</v>
      </c>
      <c r="BH284" s="133">
        <f>IF(N284="sníž. přenesená",J284,0)</f>
        <v>0</v>
      </c>
      <c r="BI284" s="133">
        <f>IF(N284="nulová",J284,0)</f>
        <v>0</v>
      </c>
      <c r="BJ284" s="15" t="s">
        <v>72</v>
      </c>
      <c r="BK284" s="133">
        <f>ROUND(I284*H284,2)</f>
        <v>23200</v>
      </c>
      <c r="BL284" s="15" t="s">
        <v>131</v>
      </c>
      <c r="BM284" s="132" t="s">
        <v>4378</v>
      </c>
    </row>
    <row r="285" spans="2:65" s="1" customFormat="1" ht="78">
      <c r="B285" s="27"/>
      <c r="D285" s="134" t="s">
        <v>133</v>
      </c>
      <c r="F285" s="135" t="s">
        <v>4379</v>
      </c>
      <c r="L285" s="27"/>
      <c r="M285" s="136"/>
      <c r="T285" s="47"/>
      <c r="AT285" s="15" t="s">
        <v>133</v>
      </c>
      <c r="AU285" s="15" t="s">
        <v>74</v>
      </c>
    </row>
    <row r="286" spans="2:65" s="1" customFormat="1" ht="24.2" customHeight="1">
      <c r="B286" s="121"/>
      <c r="C286" s="122" t="s">
        <v>683</v>
      </c>
      <c r="D286" s="122" t="s">
        <v>126</v>
      </c>
      <c r="E286" s="123" t="s">
        <v>4380</v>
      </c>
      <c r="F286" s="124" t="s">
        <v>4381</v>
      </c>
      <c r="G286" s="125" t="s">
        <v>4061</v>
      </c>
      <c r="H286" s="126">
        <v>0.5</v>
      </c>
      <c r="I286" s="127">
        <v>125100</v>
      </c>
      <c r="J286" s="127">
        <f>ROUND(I286*H286,2)</f>
        <v>62550</v>
      </c>
      <c r="K286" s="124" t="s">
        <v>3999</v>
      </c>
      <c r="L286" s="27"/>
      <c r="M286" s="128" t="s">
        <v>3</v>
      </c>
      <c r="N286" s="129" t="s">
        <v>36</v>
      </c>
      <c r="O286" s="130">
        <v>0</v>
      </c>
      <c r="P286" s="130">
        <f>O286*H286</f>
        <v>0</v>
      </c>
      <c r="Q286" s="130">
        <v>0</v>
      </c>
      <c r="R286" s="130">
        <f>Q286*H286</f>
        <v>0</v>
      </c>
      <c r="S286" s="130">
        <v>0</v>
      </c>
      <c r="T286" s="131">
        <f>S286*H286</f>
        <v>0</v>
      </c>
      <c r="AR286" s="132" t="s">
        <v>131</v>
      </c>
      <c r="AT286" s="132" t="s">
        <v>126</v>
      </c>
      <c r="AU286" s="132" t="s">
        <v>74</v>
      </c>
      <c r="AY286" s="15" t="s">
        <v>124</v>
      </c>
      <c r="BE286" s="133">
        <f>IF(N286="základní",J286,0)</f>
        <v>62550</v>
      </c>
      <c r="BF286" s="133">
        <f>IF(N286="snížená",J286,0)</f>
        <v>0</v>
      </c>
      <c r="BG286" s="133">
        <f>IF(N286="zákl. přenesená",J286,0)</f>
        <v>0</v>
      </c>
      <c r="BH286" s="133">
        <f>IF(N286="sníž. přenesená",J286,0)</f>
        <v>0</v>
      </c>
      <c r="BI286" s="133">
        <f>IF(N286="nulová",J286,0)</f>
        <v>0</v>
      </c>
      <c r="BJ286" s="15" t="s">
        <v>72</v>
      </c>
      <c r="BK286" s="133">
        <f>ROUND(I286*H286,2)</f>
        <v>62550</v>
      </c>
      <c r="BL286" s="15" t="s">
        <v>131</v>
      </c>
      <c r="BM286" s="132" t="s">
        <v>4382</v>
      </c>
    </row>
    <row r="287" spans="2:65" s="1" customFormat="1" ht="107.25">
      <c r="B287" s="27"/>
      <c r="D287" s="134" t="s">
        <v>133</v>
      </c>
      <c r="F287" s="135" t="s">
        <v>4383</v>
      </c>
      <c r="L287" s="27"/>
      <c r="M287" s="136"/>
      <c r="T287" s="47"/>
      <c r="AT287" s="15" t="s">
        <v>133</v>
      </c>
      <c r="AU287" s="15" t="s">
        <v>74</v>
      </c>
    </row>
    <row r="288" spans="2:65" s="1" customFormat="1" ht="19.5">
      <c r="B288" s="27"/>
      <c r="D288" s="134" t="s">
        <v>3820</v>
      </c>
      <c r="F288" s="154" t="s">
        <v>4064</v>
      </c>
      <c r="L288" s="27"/>
      <c r="M288" s="136"/>
      <c r="T288" s="47"/>
      <c r="AT288" s="15" t="s">
        <v>3820</v>
      </c>
      <c r="AU288" s="15" t="s">
        <v>74</v>
      </c>
    </row>
    <row r="289" spans="2:65" s="1" customFormat="1" ht="24.2" customHeight="1">
      <c r="B289" s="121"/>
      <c r="C289" s="122" t="s">
        <v>689</v>
      </c>
      <c r="D289" s="122" t="s">
        <v>126</v>
      </c>
      <c r="E289" s="123" t="s">
        <v>4384</v>
      </c>
      <c r="F289" s="124" t="s">
        <v>4385</v>
      </c>
      <c r="G289" s="125" t="s">
        <v>4061</v>
      </c>
      <c r="H289" s="126">
        <v>0.2</v>
      </c>
      <c r="I289" s="127">
        <v>127500</v>
      </c>
      <c r="J289" s="127">
        <f>ROUND(I289*H289,2)</f>
        <v>25500</v>
      </c>
      <c r="K289" s="124" t="s">
        <v>3999</v>
      </c>
      <c r="L289" s="27"/>
      <c r="M289" s="128" t="s">
        <v>3</v>
      </c>
      <c r="N289" s="129" t="s">
        <v>36</v>
      </c>
      <c r="O289" s="130">
        <v>0</v>
      </c>
      <c r="P289" s="130">
        <f>O289*H289</f>
        <v>0</v>
      </c>
      <c r="Q289" s="130">
        <v>0</v>
      </c>
      <c r="R289" s="130">
        <f>Q289*H289</f>
        <v>0</v>
      </c>
      <c r="S289" s="130">
        <v>0</v>
      </c>
      <c r="T289" s="131">
        <f>S289*H289</f>
        <v>0</v>
      </c>
      <c r="AR289" s="132" t="s">
        <v>131</v>
      </c>
      <c r="AT289" s="132" t="s">
        <v>126</v>
      </c>
      <c r="AU289" s="132" t="s">
        <v>74</v>
      </c>
      <c r="AY289" s="15" t="s">
        <v>124</v>
      </c>
      <c r="BE289" s="133">
        <f>IF(N289="základní",J289,0)</f>
        <v>25500</v>
      </c>
      <c r="BF289" s="133">
        <f>IF(N289="snížená",J289,0)</f>
        <v>0</v>
      </c>
      <c r="BG289" s="133">
        <f>IF(N289="zákl. přenesená",J289,0)</f>
        <v>0</v>
      </c>
      <c r="BH289" s="133">
        <f>IF(N289="sníž. přenesená",J289,0)</f>
        <v>0</v>
      </c>
      <c r="BI289" s="133">
        <f>IF(N289="nulová",J289,0)</f>
        <v>0</v>
      </c>
      <c r="BJ289" s="15" t="s">
        <v>72</v>
      </c>
      <c r="BK289" s="133">
        <f>ROUND(I289*H289,2)</f>
        <v>25500</v>
      </c>
      <c r="BL289" s="15" t="s">
        <v>131</v>
      </c>
      <c r="BM289" s="132" t="s">
        <v>4386</v>
      </c>
    </row>
    <row r="290" spans="2:65" s="1" customFormat="1" ht="107.25">
      <c r="B290" s="27"/>
      <c r="D290" s="134" t="s">
        <v>133</v>
      </c>
      <c r="F290" s="135" t="s">
        <v>4387</v>
      </c>
      <c r="L290" s="27"/>
      <c r="M290" s="136"/>
      <c r="T290" s="47"/>
      <c r="AT290" s="15" t="s">
        <v>133</v>
      </c>
      <c r="AU290" s="15" t="s">
        <v>74</v>
      </c>
    </row>
    <row r="291" spans="2:65" s="1" customFormat="1" ht="19.5">
      <c r="B291" s="27"/>
      <c r="D291" s="134" t="s">
        <v>3820</v>
      </c>
      <c r="F291" s="154" t="s">
        <v>4064</v>
      </c>
      <c r="L291" s="27"/>
      <c r="M291" s="136"/>
      <c r="T291" s="47"/>
      <c r="AT291" s="15" t="s">
        <v>3820</v>
      </c>
      <c r="AU291" s="15" t="s">
        <v>74</v>
      </c>
    </row>
    <row r="292" spans="2:65" s="1" customFormat="1" ht="24.2" customHeight="1">
      <c r="B292" s="121"/>
      <c r="C292" s="122" t="s">
        <v>695</v>
      </c>
      <c r="D292" s="122" t="s">
        <v>126</v>
      </c>
      <c r="E292" s="123" t="s">
        <v>4388</v>
      </c>
      <c r="F292" s="124" t="s">
        <v>4389</v>
      </c>
      <c r="G292" s="125" t="s">
        <v>4390</v>
      </c>
      <c r="H292" s="126">
        <v>8</v>
      </c>
      <c r="I292" s="127">
        <v>6570</v>
      </c>
      <c r="J292" s="127">
        <f>ROUND(I292*H292,2)</f>
        <v>52560</v>
      </c>
      <c r="K292" s="124" t="s">
        <v>3999</v>
      </c>
      <c r="L292" s="27"/>
      <c r="M292" s="128" t="s">
        <v>3</v>
      </c>
      <c r="N292" s="129" t="s">
        <v>36</v>
      </c>
      <c r="O292" s="130">
        <v>0</v>
      </c>
      <c r="P292" s="130">
        <f>O292*H292</f>
        <v>0</v>
      </c>
      <c r="Q292" s="130">
        <v>0</v>
      </c>
      <c r="R292" s="130">
        <f>Q292*H292</f>
        <v>0</v>
      </c>
      <c r="S292" s="130">
        <v>0</v>
      </c>
      <c r="T292" s="131">
        <f>S292*H292</f>
        <v>0</v>
      </c>
      <c r="AR292" s="132" t="s">
        <v>131</v>
      </c>
      <c r="AT292" s="132" t="s">
        <v>126</v>
      </c>
      <c r="AU292" s="132" t="s">
        <v>74</v>
      </c>
      <c r="AY292" s="15" t="s">
        <v>124</v>
      </c>
      <c r="BE292" s="133">
        <f>IF(N292="základní",J292,0)</f>
        <v>52560</v>
      </c>
      <c r="BF292" s="133">
        <f>IF(N292="snížená",J292,0)</f>
        <v>0</v>
      </c>
      <c r="BG292" s="133">
        <f>IF(N292="zákl. přenesená",J292,0)</f>
        <v>0</v>
      </c>
      <c r="BH292" s="133">
        <f>IF(N292="sníž. přenesená",J292,0)</f>
        <v>0</v>
      </c>
      <c r="BI292" s="133">
        <f>IF(N292="nulová",J292,0)</f>
        <v>0</v>
      </c>
      <c r="BJ292" s="15" t="s">
        <v>72</v>
      </c>
      <c r="BK292" s="133">
        <f>ROUND(I292*H292,2)</f>
        <v>52560</v>
      </c>
      <c r="BL292" s="15" t="s">
        <v>131</v>
      </c>
      <c r="BM292" s="132" t="s">
        <v>4391</v>
      </c>
    </row>
    <row r="293" spans="2:65" s="1" customFormat="1" ht="68.25">
      <c r="B293" s="27"/>
      <c r="D293" s="134" t="s">
        <v>133</v>
      </c>
      <c r="F293" s="135" t="s">
        <v>4392</v>
      </c>
      <c r="L293" s="27"/>
      <c r="M293" s="136"/>
      <c r="T293" s="47"/>
      <c r="AT293" s="15" t="s">
        <v>133</v>
      </c>
      <c r="AU293" s="15" t="s">
        <v>74</v>
      </c>
    </row>
    <row r="294" spans="2:65" s="1" customFormat="1" ht="24.2" customHeight="1">
      <c r="B294" s="121"/>
      <c r="C294" s="122" t="s">
        <v>699</v>
      </c>
      <c r="D294" s="122" t="s">
        <v>126</v>
      </c>
      <c r="E294" s="123" t="s">
        <v>4393</v>
      </c>
      <c r="F294" s="124" t="s">
        <v>4394</v>
      </c>
      <c r="G294" s="125" t="s">
        <v>4390</v>
      </c>
      <c r="H294" s="126">
        <v>4</v>
      </c>
      <c r="I294" s="127">
        <v>6470</v>
      </c>
      <c r="J294" s="127">
        <f>ROUND(I294*H294,2)</f>
        <v>25880</v>
      </c>
      <c r="K294" s="124" t="s">
        <v>3999</v>
      </c>
      <c r="L294" s="27"/>
      <c r="M294" s="128" t="s">
        <v>3</v>
      </c>
      <c r="N294" s="129" t="s">
        <v>36</v>
      </c>
      <c r="O294" s="130">
        <v>0</v>
      </c>
      <c r="P294" s="130">
        <f>O294*H294</f>
        <v>0</v>
      </c>
      <c r="Q294" s="130">
        <v>0</v>
      </c>
      <c r="R294" s="130">
        <f>Q294*H294</f>
        <v>0</v>
      </c>
      <c r="S294" s="130">
        <v>0</v>
      </c>
      <c r="T294" s="131">
        <f>S294*H294</f>
        <v>0</v>
      </c>
      <c r="AR294" s="132" t="s">
        <v>131</v>
      </c>
      <c r="AT294" s="132" t="s">
        <v>126</v>
      </c>
      <c r="AU294" s="132" t="s">
        <v>74</v>
      </c>
      <c r="AY294" s="15" t="s">
        <v>124</v>
      </c>
      <c r="BE294" s="133">
        <f>IF(N294="základní",J294,0)</f>
        <v>25880</v>
      </c>
      <c r="BF294" s="133">
        <f>IF(N294="snížená",J294,0)</f>
        <v>0</v>
      </c>
      <c r="BG294" s="133">
        <f>IF(N294="zákl. přenesená",J294,0)</f>
        <v>0</v>
      </c>
      <c r="BH294" s="133">
        <f>IF(N294="sníž. přenesená",J294,0)</f>
        <v>0</v>
      </c>
      <c r="BI294" s="133">
        <f>IF(N294="nulová",J294,0)</f>
        <v>0</v>
      </c>
      <c r="BJ294" s="15" t="s">
        <v>72</v>
      </c>
      <c r="BK294" s="133">
        <f>ROUND(I294*H294,2)</f>
        <v>25880</v>
      </c>
      <c r="BL294" s="15" t="s">
        <v>131</v>
      </c>
      <c r="BM294" s="132" t="s">
        <v>4395</v>
      </c>
    </row>
    <row r="295" spans="2:65" s="1" customFormat="1" ht="68.25">
      <c r="B295" s="27"/>
      <c r="D295" s="134" t="s">
        <v>133</v>
      </c>
      <c r="F295" s="135" t="s">
        <v>4396</v>
      </c>
      <c r="L295" s="27"/>
      <c r="M295" s="136"/>
      <c r="T295" s="47"/>
      <c r="AT295" s="15" t="s">
        <v>133</v>
      </c>
      <c r="AU295" s="15" t="s">
        <v>74</v>
      </c>
    </row>
    <row r="296" spans="2:65" s="1" customFormat="1" ht="24.2" customHeight="1">
      <c r="B296" s="121"/>
      <c r="C296" s="122" t="s">
        <v>705</v>
      </c>
      <c r="D296" s="122" t="s">
        <v>126</v>
      </c>
      <c r="E296" s="123" t="s">
        <v>4397</v>
      </c>
      <c r="F296" s="124" t="s">
        <v>4398</v>
      </c>
      <c r="G296" s="125" t="s">
        <v>4390</v>
      </c>
      <c r="H296" s="126">
        <v>2</v>
      </c>
      <c r="I296" s="127">
        <v>7320</v>
      </c>
      <c r="J296" s="127">
        <f>ROUND(I296*H296,2)</f>
        <v>14640</v>
      </c>
      <c r="K296" s="124" t="s">
        <v>3999</v>
      </c>
      <c r="L296" s="27"/>
      <c r="M296" s="128" t="s">
        <v>3</v>
      </c>
      <c r="N296" s="129" t="s">
        <v>36</v>
      </c>
      <c r="O296" s="130">
        <v>0</v>
      </c>
      <c r="P296" s="130">
        <f>O296*H296</f>
        <v>0</v>
      </c>
      <c r="Q296" s="130">
        <v>0</v>
      </c>
      <c r="R296" s="130">
        <f>Q296*H296</f>
        <v>0</v>
      </c>
      <c r="S296" s="130">
        <v>0</v>
      </c>
      <c r="T296" s="131">
        <f>S296*H296</f>
        <v>0</v>
      </c>
      <c r="AR296" s="132" t="s">
        <v>131</v>
      </c>
      <c r="AT296" s="132" t="s">
        <v>126</v>
      </c>
      <c r="AU296" s="132" t="s">
        <v>74</v>
      </c>
      <c r="AY296" s="15" t="s">
        <v>124</v>
      </c>
      <c r="BE296" s="133">
        <f>IF(N296="základní",J296,0)</f>
        <v>14640</v>
      </c>
      <c r="BF296" s="133">
        <f>IF(N296="snížená",J296,0)</f>
        <v>0</v>
      </c>
      <c r="BG296" s="133">
        <f>IF(N296="zákl. přenesená",J296,0)</f>
        <v>0</v>
      </c>
      <c r="BH296" s="133">
        <f>IF(N296="sníž. přenesená",J296,0)</f>
        <v>0</v>
      </c>
      <c r="BI296" s="133">
        <f>IF(N296="nulová",J296,0)</f>
        <v>0</v>
      </c>
      <c r="BJ296" s="15" t="s">
        <v>72</v>
      </c>
      <c r="BK296" s="133">
        <f>ROUND(I296*H296,2)</f>
        <v>14640</v>
      </c>
      <c r="BL296" s="15" t="s">
        <v>131</v>
      </c>
      <c r="BM296" s="132" t="s">
        <v>4399</v>
      </c>
    </row>
    <row r="297" spans="2:65" s="1" customFormat="1" ht="68.25">
      <c r="B297" s="27"/>
      <c r="D297" s="134" t="s">
        <v>133</v>
      </c>
      <c r="F297" s="135" t="s">
        <v>4400</v>
      </c>
      <c r="L297" s="27"/>
      <c r="M297" s="136"/>
      <c r="T297" s="47"/>
      <c r="AT297" s="15" t="s">
        <v>133</v>
      </c>
      <c r="AU297" s="15" t="s">
        <v>74</v>
      </c>
    </row>
    <row r="298" spans="2:65" s="1" customFormat="1" ht="24.2" customHeight="1">
      <c r="B298" s="121"/>
      <c r="C298" s="122" t="s">
        <v>711</v>
      </c>
      <c r="D298" s="122" t="s">
        <v>126</v>
      </c>
      <c r="E298" s="123" t="s">
        <v>4401</v>
      </c>
      <c r="F298" s="124" t="s">
        <v>4402</v>
      </c>
      <c r="G298" s="125" t="s">
        <v>4390</v>
      </c>
      <c r="H298" s="126">
        <v>2</v>
      </c>
      <c r="I298" s="127">
        <v>7220</v>
      </c>
      <c r="J298" s="127">
        <f>ROUND(I298*H298,2)</f>
        <v>14440</v>
      </c>
      <c r="K298" s="124" t="s">
        <v>3999</v>
      </c>
      <c r="L298" s="27"/>
      <c r="M298" s="128" t="s">
        <v>3</v>
      </c>
      <c r="N298" s="129" t="s">
        <v>36</v>
      </c>
      <c r="O298" s="130">
        <v>0</v>
      </c>
      <c r="P298" s="130">
        <f>O298*H298</f>
        <v>0</v>
      </c>
      <c r="Q298" s="130">
        <v>0</v>
      </c>
      <c r="R298" s="130">
        <f>Q298*H298</f>
        <v>0</v>
      </c>
      <c r="S298" s="130">
        <v>0</v>
      </c>
      <c r="T298" s="131">
        <f>S298*H298</f>
        <v>0</v>
      </c>
      <c r="AR298" s="132" t="s">
        <v>131</v>
      </c>
      <c r="AT298" s="132" t="s">
        <v>126</v>
      </c>
      <c r="AU298" s="132" t="s">
        <v>74</v>
      </c>
      <c r="AY298" s="15" t="s">
        <v>124</v>
      </c>
      <c r="BE298" s="133">
        <f>IF(N298="základní",J298,0)</f>
        <v>14440</v>
      </c>
      <c r="BF298" s="133">
        <f>IF(N298="snížená",J298,0)</f>
        <v>0</v>
      </c>
      <c r="BG298" s="133">
        <f>IF(N298="zákl. přenesená",J298,0)</f>
        <v>0</v>
      </c>
      <c r="BH298" s="133">
        <f>IF(N298="sníž. přenesená",J298,0)</f>
        <v>0</v>
      </c>
      <c r="BI298" s="133">
        <f>IF(N298="nulová",J298,0)</f>
        <v>0</v>
      </c>
      <c r="BJ298" s="15" t="s">
        <v>72</v>
      </c>
      <c r="BK298" s="133">
        <f>ROUND(I298*H298,2)</f>
        <v>14440</v>
      </c>
      <c r="BL298" s="15" t="s">
        <v>131</v>
      </c>
      <c r="BM298" s="132" t="s">
        <v>4403</v>
      </c>
    </row>
    <row r="299" spans="2:65" s="1" customFormat="1" ht="68.25">
      <c r="B299" s="27"/>
      <c r="D299" s="134" t="s">
        <v>133</v>
      </c>
      <c r="F299" s="135" t="s">
        <v>4404</v>
      </c>
      <c r="L299" s="27"/>
      <c r="M299" s="136"/>
      <c r="T299" s="47"/>
      <c r="AT299" s="15" t="s">
        <v>133</v>
      </c>
      <c r="AU299" s="15" t="s">
        <v>74</v>
      </c>
    </row>
    <row r="300" spans="2:65" s="1" customFormat="1" ht="24.2" customHeight="1">
      <c r="B300" s="121"/>
      <c r="C300" s="122" t="s">
        <v>717</v>
      </c>
      <c r="D300" s="122" t="s">
        <v>126</v>
      </c>
      <c r="E300" s="123" t="s">
        <v>4405</v>
      </c>
      <c r="F300" s="124" t="s">
        <v>4406</v>
      </c>
      <c r="G300" s="125" t="s">
        <v>4390</v>
      </c>
      <c r="H300" s="126">
        <v>4</v>
      </c>
      <c r="I300" s="127">
        <v>5160</v>
      </c>
      <c r="J300" s="127">
        <f>ROUND(I300*H300,2)</f>
        <v>20640</v>
      </c>
      <c r="K300" s="124" t="s">
        <v>3999</v>
      </c>
      <c r="L300" s="27"/>
      <c r="M300" s="128" t="s">
        <v>3</v>
      </c>
      <c r="N300" s="129" t="s">
        <v>36</v>
      </c>
      <c r="O300" s="130">
        <v>0</v>
      </c>
      <c r="P300" s="130">
        <f>O300*H300</f>
        <v>0</v>
      </c>
      <c r="Q300" s="130">
        <v>0</v>
      </c>
      <c r="R300" s="130">
        <f>Q300*H300</f>
        <v>0</v>
      </c>
      <c r="S300" s="130">
        <v>0</v>
      </c>
      <c r="T300" s="131">
        <f>S300*H300</f>
        <v>0</v>
      </c>
      <c r="AR300" s="132" t="s">
        <v>131</v>
      </c>
      <c r="AT300" s="132" t="s">
        <v>126</v>
      </c>
      <c r="AU300" s="132" t="s">
        <v>74</v>
      </c>
      <c r="AY300" s="15" t="s">
        <v>124</v>
      </c>
      <c r="BE300" s="133">
        <f>IF(N300="základní",J300,0)</f>
        <v>20640</v>
      </c>
      <c r="BF300" s="133">
        <f>IF(N300="snížená",J300,0)</f>
        <v>0</v>
      </c>
      <c r="BG300" s="133">
        <f>IF(N300="zákl. přenesená",J300,0)</f>
        <v>0</v>
      </c>
      <c r="BH300" s="133">
        <f>IF(N300="sníž. přenesená",J300,0)</f>
        <v>0</v>
      </c>
      <c r="BI300" s="133">
        <f>IF(N300="nulová",J300,0)</f>
        <v>0</v>
      </c>
      <c r="BJ300" s="15" t="s">
        <v>72</v>
      </c>
      <c r="BK300" s="133">
        <f>ROUND(I300*H300,2)</f>
        <v>20640</v>
      </c>
      <c r="BL300" s="15" t="s">
        <v>131</v>
      </c>
      <c r="BM300" s="132" t="s">
        <v>4407</v>
      </c>
    </row>
    <row r="301" spans="2:65" s="1" customFormat="1" ht="58.5">
      <c r="B301" s="27"/>
      <c r="D301" s="134" t="s">
        <v>133</v>
      </c>
      <c r="F301" s="135" t="s">
        <v>4408</v>
      </c>
      <c r="L301" s="27"/>
      <c r="M301" s="136"/>
      <c r="T301" s="47"/>
      <c r="AT301" s="15" t="s">
        <v>133</v>
      </c>
      <c r="AU301" s="15" t="s">
        <v>74</v>
      </c>
    </row>
    <row r="302" spans="2:65" s="1" customFormat="1" ht="24.2" customHeight="1">
      <c r="B302" s="121"/>
      <c r="C302" s="122" t="s">
        <v>723</v>
      </c>
      <c r="D302" s="122" t="s">
        <v>126</v>
      </c>
      <c r="E302" s="123" t="s">
        <v>4409</v>
      </c>
      <c r="F302" s="124" t="s">
        <v>4410</v>
      </c>
      <c r="G302" s="125" t="s">
        <v>4390</v>
      </c>
      <c r="H302" s="126">
        <v>2</v>
      </c>
      <c r="I302" s="127">
        <v>5010</v>
      </c>
      <c r="J302" s="127">
        <f>ROUND(I302*H302,2)</f>
        <v>10020</v>
      </c>
      <c r="K302" s="124" t="s">
        <v>3999</v>
      </c>
      <c r="L302" s="27"/>
      <c r="M302" s="128" t="s">
        <v>3</v>
      </c>
      <c r="N302" s="129" t="s">
        <v>36</v>
      </c>
      <c r="O302" s="130">
        <v>0</v>
      </c>
      <c r="P302" s="130">
        <f>O302*H302</f>
        <v>0</v>
      </c>
      <c r="Q302" s="130">
        <v>0</v>
      </c>
      <c r="R302" s="130">
        <f>Q302*H302</f>
        <v>0</v>
      </c>
      <c r="S302" s="130">
        <v>0</v>
      </c>
      <c r="T302" s="131">
        <f>S302*H302</f>
        <v>0</v>
      </c>
      <c r="AR302" s="132" t="s">
        <v>131</v>
      </c>
      <c r="AT302" s="132" t="s">
        <v>126</v>
      </c>
      <c r="AU302" s="132" t="s">
        <v>74</v>
      </c>
      <c r="AY302" s="15" t="s">
        <v>124</v>
      </c>
      <c r="BE302" s="133">
        <f>IF(N302="základní",J302,0)</f>
        <v>10020</v>
      </c>
      <c r="BF302" s="133">
        <f>IF(N302="snížená",J302,0)</f>
        <v>0</v>
      </c>
      <c r="BG302" s="133">
        <f>IF(N302="zákl. přenesená",J302,0)</f>
        <v>0</v>
      </c>
      <c r="BH302" s="133">
        <f>IF(N302="sníž. přenesená",J302,0)</f>
        <v>0</v>
      </c>
      <c r="BI302" s="133">
        <f>IF(N302="nulová",J302,0)</f>
        <v>0</v>
      </c>
      <c r="BJ302" s="15" t="s">
        <v>72</v>
      </c>
      <c r="BK302" s="133">
        <f>ROUND(I302*H302,2)</f>
        <v>10020</v>
      </c>
      <c r="BL302" s="15" t="s">
        <v>131</v>
      </c>
      <c r="BM302" s="132" t="s">
        <v>4411</v>
      </c>
    </row>
    <row r="303" spans="2:65" s="1" customFormat="1" ht="58.5">
      <c r="B303" s="27"/>
      <c r="D303" s="134" t="s">
        <v>133</v>
      </c>
      <c r="F303" s="135" t="s">
        <v>4412</v>
      </c>
      <c r="L303" s="27"/>
      <c r="M303" s="136"/>
      <c r="T303" s="47"/>
      <c r="AT303" s="15" t="s">
        <v>133</v>
      </c>
      <c r="AU303" s="15" t="s">
        <v>74</v>
      </c>
    </row>
    <row r="304" spans="2:65" s="1" customFormat="1" ht="24.2" customHeight="1">
      <c r="B304" s="121"/>
      <c r="C304" s="122" t="s">
        <v>729</v>
      </c>
      <c r="D304" s="122" t="s">
        <v>126</v>
      </c>
      <c r="E304" s="123" t="s">
        <v>4413</v>
      </c>
      <c r="F304" s="124" t="s">
        <v>4414</v>
      </c>
      <c r="G304" s="125" t="s">
        <v>252</v>
      </c>
      <c r="H304" s="126">
        <v>500</v>
      </c>
      <c r="I304" s="127">
        <v>25.8</v>
      </c>
      <c r="J304" s="127">
        <f>ROUND(I304*H304,2)</f>
        <v>12900</v>
      </c>
      <c r="K304" s="124" t="s">
        <v>3999</v>
      </c>
      <c r="L304" s="27"/>
      <c r="M304" s="128" t="s">
        <v>3</v>
      </c>
      <c r="N304" s="129" t="s">
        <v>36</v>
      </c>
      <c r="O304" s="130">
        <v>0</v>
      </c>
      <c r="P304" s="130">
        <f>O304*H304</f>
        <v>0</v>
      </c>
      <c r="Q304" s="130">
        <v>0</v>
      </c>
      <c r="R304" s="130">
        <f>Q304*H304</f>
        <v>0</v>
      </c>
      <c r="S304" s="130">
        <v>0</v>
      </c>
      <c r="T304" s="131">
        <f>S304*H304</f>
        <v>0</v>
      </c>
      <c r="AR304" s="132" t="s">
        <v>131</v>
      </c>
      <c r="AT304" s="132" t="s">
        <v>126</v>
      </c>
      <c r="AU304" s="132" t="s">
        <v>74</v>
      </c>
      <c r="AY304" s="15" t="s">
        <v>124</v>
      </c>
      <c r="BE304" s="133">
        <f>IF(N304="základní",J304,0)</f>
        <v>12900</v>
      </c>
      <c r="BF304" s="133">
        <f>IF(N304="snížená",J304,0)</f>
        <v>0</v>
      </c>
      <c r="BG304" s="133">
        <f>IF(N304="zákl. přenesená",J304,0)</f>
        <v>0</v>
      </c>
      <c r="BH304" s="133">
        <f>IF(N304="sníž. přenesená",J304,0)</f>
        <v>0</v>
      </c>
      <c r="BI304" s="133">
        <f>IF(N304="nulová",J304,0)</f>
        <v>0</v>
      </c>
      <c r="BJ304" s="15" t="s">
        <v>72</v>
      </c>
      <c r="BK304" s="133">
        <f>ROUND(I304*H304,2)</f>
        <v>12900</v>
      </c>
      <c r="BL304" s="15" t="s">
        <v>131</v>
      </c>
      <c r="BM304" s="132" t="s">
        <v>4415</v>
      </c>
    </row>
    <row r="305" spans="2:65" s="1" customFormat="1" ht="48.75">
      <c r="B305" s="27"/>
      <c r="D305" s="134" t="s">
        <v>133</v>
      </c>
      <c r="F305" s="135" t="s">
        <v>4416</v>
      </c>
      <c r="L305" s="27"/>
      <c r="M305" s="136"/>
      <c r="T305" s="47"/>
      <c r="AT305" s="15" t="s">
        <v>133</v>
      </c>
      <c r="AU305" s="15" t="s">
        <v>74</v>
      </c>
    </row>
    <row r="306" spans="2:65" s="1" customFormat="1" ht="24.2" customHeight="1">
      <c r="B306" s="121"/>
      <c r="C306" s="122" t="s">
        <v>735</v>
      </c>
      <c r="D306" s="122" t="s">
        <v>126</v>
      </c>
      <c r="E306" s="123" t="s">
        <v>4417</v>
      </c>
      <c r="F306" s="124" t="s">
        <v>4418</v>
      </c>
      <c r="G306" s="125" t="s">
        <v>252</v>
      </c>
      <c r="H306" s="126">
        <v>500</v>
      </c>
      <c r="I306" s="127">
        <v>29.2</v>
      </c>
      <c r="J306" s="127">
        <f>ROUND(I306*H306,2)</f>
        <v>14600</v>
      </c>
      <c r="K306" s="124" t="s">
        <v>3999</v>
      </c>
      <c r="L306" s="27"/>
      <c r="M306" s="128" t="s">
        <v>3</v>
      </c>
      <c r="N306" s="129" t="s">
        <v>36</v>
      </c>
      <c r="O306" s="130">
        <v>0</v>
      </c>
      <c r="P306" s="130">
        <f>O306*H306</f>
        <v>0</v>
      </c>
      <c r="Q306" s="130">
        <v>0</v>
      </c>
      <c r="R306" s="130">
        <f>Q306*H306</f>
        <v>0</v>
      </c>
      <c r="S306" s="130">
        <v>0</v>
      </c>
      <c r="T306" s="131">
        <f>S306*H306</f>
        <v>0</v>
      </c>
      <c r="AR306" s="132" t="s">
        <v>131</v>
      </c>
      <c r="AT306" s="132" t="s">
        <v>126</v>
      </c>
      <c r="AU306" s="132" t="s">
        <v>74</v>
      </c>
      <c r="AY306" s="15" t="s">
        <v>124</v>
      </c>
      <c r="BE306" s="133">
        <f>IF(N306="základní",J306,0)</f>
        <v>14600</v>
      </c>
      <c r="BF306" s="133">
        <f>IF(N306="snížená",J306,0)</f>
        <v>0</v>
      </c>
      <c r="BG306" s="133">
        <f>IF(N306="zákl. přenesená",J306,0)</f>
        <v>0</v>
      </c>
      <c r="BH306" s="133">
        <f>IF(N306="sníž. přenesená",J306,0)</f>
        <v>0</v>
      </c>
      <c r="BI306" s="133">
        <f>IF(N306="nulová",J306,0)</f>
        <v>0</v>
      </c>
      <c r="BJ306" s="15" t="s">
        <v>72</v>
      </c>
      <c r="BK306" s="133">
        <f>ROUND(I306*H306,2)</f>
        <v>14600</v>
      </c>
      <c r="BL306" s="15" t="s">
        <v>131</v>
      </c>
      <c r="BM306" s="132" t="s">
        <v>4419</v>
      </c>
    </row>
    <row r="307" spans="2:65" s="1" customFormat="1" ht="58.5">
      <c r="B307" s="27"/>
      <c r="D307" s="134" t="s">
        <v>133</v>
      </c>
      <c r="F307" s="135" t="s">
        <v>4420</v>
      </c>
      <c r="L307" s="27"/>
      <c r="M307" s="136"/>
      <c r="T307" s="47"/>
      <c r="AT307" s="15" t="s">
        <v>133</v>
      </c>
      <c r="AU307" s="15" t="s">
        <v>74</v>
      </c>
    </row>
    <row r="308" spans="2:65" s="1" customFormat="1" ht="24.2" customHeight="1">
      <c r="B308" s="121"/>
      <c r="C308" s="122" t="s">
        <v>742</v>
      </c>
      <c r="D308" s="122" t="s">
        <v>126</v>
      </c>
      <c r="E308" s="123" t="s">
        <v>4421</v>
      </c>
      <c r="F308" s="124" t="s">
        <v>4422</v>
      </c>
      <c r="G308" s="125" t="s">
        <v>252</v>
      </c>
      <c r="H308" s="126">
        <v>200</v>
      </c>
      <c r="I308" s="127">
        <v>34</v>
      </c>
      <c r="J308" s="127">
        <f>ROUND(I308*H308,2)</f>
        <v>6800</v>
      </c>
      <c r="K308" s="124" t="s">
        <v>3999</v>
      </c>
      <c r="L308" s="27"/>
      <c r="M308" s="128" t="s">
        <v>3</v>
      </c>
      <c r="N308" s="129" t="s">
        <v>36</v>
      </c>
      <c r="O308" s="130">
        <v>0</v>
      </c>
      <c r="P308" s="130">
        <f>O308*H308</f>
        <v>0</v>
      </c>
      <c r="Q308" s="130">
        <v>0</v>
      </c>
      <c r="R308" s="130">
        <f>Q308*H308</f>
        <v>0</v>
      </c>
      <c r="S308" s="130">
        <v>0</v>
      </c>
      <c r="T308" s="131">
        <f>S308*H308</f>
        <v>0</v>
      </c>
      <c r="AR308" s="132" t="s">
        <v>131</v>
      </c>
      <c r="AT308" s="132" t="s">
        <v>126</v>
      </c>
      <c r="AU308" s="132" t="s">
        <v>74</v>
      </c>
      <c r="AY308" s="15" t="s">
        <v>124</v>
      </c>
      <c r="BE308" s="133">
        <f>IF(N308="základní",J308,0)</f>
        <v>6800</v>
      </c>
      <c r="BF308" s="133">
        <f>IF(N308="snížená",J308,0)</f>
        <v>0</v>
      </c>
      <c r="BG308" s="133">
        <f>IF(N308="zákl. přenesená",J308,0)</f>
        <v>0</v>
      </c>
      <c r="BH308" s="133">
        <f>IF(N308="sníž. přenesená",J308,0)</f>
        <v>0</v>
      </c>
      <c r="BI308" s="133">
        <f>IF(N308="nulová",J308,0)</f>
        <v>0</v>
      </c>
      <c r="BJ308" s="15" t="s">
        <v>72</v>
      </c>
      <c r="BK308" s="133">
        <f>ROUND(I308*H308,2)</f>
        <v>6800</v>
      </c>
      <c r="BL308" s="15" t="s">
        <v>131</v>
      </c>
      <c r="BM308" s="132" t="s">
        <v>4423</v>
      </c>
    </row>
    <row r="309" spans="2:65" s="1" customFormat="1" ht="48.75">
      <c r="B309" s="27"/>
      <c r="D309" s="134" t="s">
        <v>133</v>
      </c>
      <c r="F309" s="135" t="s">
        <v>4424</v>
      </c>
      <c r="L309" s="27"/>
      <c r="M309" s="136"/>
      <c r="T309" s="47"/>
      <c r="AT309" s="15" t="s">
        <v>133</v>
      </c>
      <c r="AU309" s="15" t="s">
        <v>74</v>
      </c>
    </row>
    <row r="310" spans="2:65" s="1" customFormat="1" ht="24.2" customHeight="1">
      <c r="B310" s="121"/>
      <c r="C310" s="122" t="s">
        <v>748</v>
      </c>
      <c r="D310" s="122" t="s">
        <v>126</v>
      </c>
      <c r="E310" s="123" t="s">
        <v>4425</v>
      </c>
      <c r="F310" s="124" t="s">
        <v>4426</v>
      </c>
      <c r="G310" s="125" t="s">
        <v>252</v>
      </c>
      <c r="H310" s="126">
        <v>200</v>
      </c>
      <c r="I310" s="127">
        <v>47.5</v>
      </c>
      <c r="J310" s="127">
        <f>ROUND(I310*H310,2)</f>
        <v>9500</v>
      </c>
      <c r="K310" s="124" t="s">
        <v>3999</v>
      </c>
      <c r="L310" s="27"/>
      <c r="M310" s="128" t="s">
        <v>3</v>
      </c>
      <c r="N310" s="129" t="s">
        <v>36</v>
      </c>
      <c r="O310" s="130">
        <v>0</v>
      </c>
      <c r="P310" s="130">
        <f>O310*H310</f>
        <v>0</v>
      </c>
      <c r="Q310" s="130">
        <v>0</v>
      </c>
      <c r="R310" s="130">
        <f>Q310*H310</f>
        <v>0</v>
      </c>
      <c r="S310" s="130">
        <v>0</v>
      </c>
      <c r="T310" s="131">
        <f>S310*H310</f>
        <v>0</v>
      </c>
      <c r="AR310" s="132" t="s">
        <v>131</v>
      </c>
      <c r="AT310" s="132" t="s">
        <v>126</v>
      </c>
      <c r="AU310" s="132" t="s">
        <v>74</v>
      </c>
      <c r="AY310" s="15" t="s">
        <v>124</v>
      </c>
      <c r="BE310" s="133">
        <f>IF(N310="základní",J310,0)</f>
        <v>9500</v>
      </c>
      <c r="BF310" s="133">
        <f>IF(N310="snížená",J310,0)</f>
        <v>0</v>
      </c>
      <c r="BG310" s="133">
        <f>IF(N310="zákl. přenesená",J310,0)</f>
        <v>0</v>
      </c>
      <c r="BH310" s="133">
        <f>IF(N310="sníž. přenesená",J310,0)</f>
        <v>0</v>
      </c>
      <c r="BI310" s="133">
        <f>IF(N310="nulová",J310,0)</f>
        <v>0</v>
      </c>
      <c r="BJ310" s="15" t="s">
        <v>72</v>
      </c>
      <c r="BK310" s="133">
        <f>ROUND(I310*H310,2)</f>
        <v>9500</v>
      </c>
      <c r="BL310" s="15" t="s">
        <v>131</v>
      </c>
      <c r="BM310" s="132" t="s">
        <v>4427</v>
      </c>
    </row>
    <row r="311" spans="2:65" s="1" customFormat="1" ht="58.5">
      <c r="B311" s="27"/>
      <c r="D311" s="134" t="s">
        <v>133</v>
      </c>
      <c r="F311" s="135" t="s">
        <v>4428</v>
      </c>
      <c r="L311" s="27"/>
      <c r="M311" s="136"/>
      <c r="T311" s="47"/>
      <c r="AT311" s="15" t="s">
        <v>133</v>
      </c>
      <c r="AU311" s="15" t="s">
        <v>74</v>
      </c>
    </row>
    <row r="312" spans="2:65" s="1" customFormat="1" ht="16.5" customHeight="1">
      <c r="B312" s="121"/>
      <c r="C312" s="122" t="s">
        <v>754</v>
      </c>
      <c r="D312" s="122" t="s">
        <v>126</v>
      </c>
      <c r="E312" s="123" t="s">
        <v>4429</v>
      </c>
      <c r="F312" s="124" t="s">
        <v>4430</v>
      </c>
      <c r="G312" s="125" t="s">
        <v>156</v>
      </c>
      <c r="H312" s="126">
        <v>10</v>
      </c>
      <c r="I312" s="127">
        <v>425</v>
      </c>
      <c r="J312" s="127">
        <f>ROUND(I312*H312,2)</f>
        <v>4250</v>
      </c>
      <c r="K312" s="124" t="s">
        <v>3999</v>
      </c>
      <c r="L312" s="27"/>
      <c r="M312" s="128" t="s">
        <v>3</v>
      </c>
      <c r="N312" s="129" t="s">
        <v>36</v>
      </c>
      <c r="O312" s="130">
        <v>0</v>
      </c>
      <c r="P312" s="130">
        <f>O312*H312</f>
        <v>0</v>
      </c>
      <c r="Q312" s="130">
        <v>0</v>
      </c>
      <c r="R312" s="130">
        <f>Q312*H312</f>
        <v>0</v>
      </c>
      <c r="S312" s="130">
        <v>0</v>
      </c>
      <c r="T312" s="131">
        <f>S312*H312</f>
        <v>0</v>
      </c>
      <c r="AR312" s="132" t="s">
        <v>131</v>
      </c>
      <c r="AT312" s="132" t="s">
        <v>126</v>
      </c>
      <c r="AU312" s="132" t="s">
        <v>74</v>
      </c>
      <c r="AY312" s="15" t="s">
        <v>124</v>
      </c>
      <c r="BE312" s="133">
        <f>IF(N312="základní",J312,0)</f>
        <v>4250</v>
      </c>
      <c r="BF312" s="133">
        <f>IF(N312="snížená",J312,0)</f>
        <v>0</v>
      </c>
      <c r="BG312" s="133">
        <f>IF(N312="zákl. přenesená",J312,0)</f>
        <v>0</v>
      </c>
      <c r="BH312" s="133">
        <f>IF(N312="sníž. přenesená",J312,0)</f>
        <v>0</v>
      </c>
      <c r="BI312" s="133">
        <f>IF(N312="nulová",J312,0)</f>
        <v>0</v>
      </c>
      <c r="BJ312" s="15" t="s">
        <v>72</v>
      </c>
      <c r="BK312" s="133">
        <f>ROUND(I312*H312,2)</f>
        <v>4250</v>
      </c>
      <c r="BL312" s="15" t="s">
        <v>131</v>
      </c>
      <c r="BM312" s="132" t="s">
        <v>4431</v>
      </c>
    </row>
    <row r="313" spans="2:65" s="1" customFormat="1" ht="29.25">
      <c r="B313" s="27"/>
      <c r="D313" s="134" t="s">
        <v>133</v>
      </c>
      <c r="F313" s="135" t="s">
        <v>4432</v>
      </c>
      <c r="L313" s="27"/>
      <c r="M313" s="136"/>
      <c r="T313" s="47"/>
      <c r="AT313" s="15" t="s">
        <v>133</v>
      </c>
      <c r="AU313" s="15" t="s">
        <v>74</v>
      </c>
    </row>
    <row r="314" spans="2:65" s="1" customFormat="1" ht="16.5" customHeight="1">
      <c r="B314" s="121"/>
      <c r="C314" s="122" t="s">
        <v>760</v>
      </c>
      <c r="D314" s="122" t="s">
        <v>126</v>
      </c>
      <c r="E314" s="123" t="s">
        <v>4433</v>
      </c>
      <c r="F314" s="124" t="s">
        <v>4434</v>
      </c>
      <c r="G314" s="125" t="s">
        <v>156</v>
      </c>
      <c r="H314" s="126">
        <v>10</v>
      </c>
      <c r="I314" s="127">
        <v>1370</v>
      </c>
      <c r="J314" s="127">
        <f>ROUND(I314*H314,2)</f>
        <v>13700</v>
      </c>
      <c r="K314" s="124" t="s">
        <v>3999</v>
      </c>
      <c r="L314" s="27"/>
      <c r="M314" s="128" t="s">
        <v>3</v>
      </c>
      <c r="N314" s="129" t="s">
        <v>36</v>
      </c>
      <c r="O314" s="130">
        <v>0</v>
      </c>
      <c r="P314" s="130">
        <f>O314*H314</f>
        <v>0</v>
      </c>
      <c r="Q314" s="130">
        <v>0</v>
      </c>
      <c r="R314" s="130">
        <f>Q314*H314</f>
        <v>0</v>
      </c>
      <c r="S314" s="130">
        <v>0</v>
      </c>
      <c r="T314" s="131">
        <f>S314*H314</f>
        <v>0</v>
      </c>
      <c r="AR314" s="132" t="s">
        <v>131</v>
      </c>
      <c r="AT314" s="132" t="s">
        <v>126</v>
      </c>
      <c r="AU314" s="132" t="s">
        <v>74</v>
      </c>
      <c r="AY314" s="15" t="s">
        <v>124</v>
      </c>
      <c r="BE314" s="133">
        <f>IF(N314="základní",J314,0)</f>
        <v>13700</v>
      </c>
      <c r="BF314" s="133">
        <f>IF(N314="snížená",J314,0)</f>
        <v>0</v>
      </c>
      <c r="BG314" s="133">
        <f>IF(N314="zákl. přenesená",J314,0)</f>
        <v>0</v>
      </c>
      <c r="BH314" s="133">
        <f>IF(N314="sníž. přenesená",J314,0)</f>
        <v>0</v>
      </c>
      <c r="BI314" s="133">
        <f>IF(N314="nulová",J314,0)</f>
        <v>0</v>
      </c>
      <c r="BJ314" s="15" t="s">
        <v>72</v>
      </c>
      <c r="BK314" s="133">
        <f>ROUND(I314*H314,2)</f>
        <v>13700</v>
      </c>
      <c r="BL314" s="15" t="s">
        <v>131</v>
      </c>
      <c r="BM314" s="132" t="s">
        <v>4435</v>
      </c>
    </row>
    <row r="315" spans="2:65" s="1" customFormat="1" ht="39">
      <c r="B315" s="27"/>
      <c r="D315" s="134" t="s">
        <v>133</v>
      </c>
      <c r="F315" s="135" t="s">
        <v>4436</v>
      </c>
      <c r="L315" s="27"/>
      <c r="M315" s="136"/>
      <c r="T315" s="47"/>
      <c r="AT315" s="15" t="s">
        <v>133</v>
      </c>
      <c r="AU315" s="15" t="s">
        <v>74</v>
      </c>
    </row>
    <row r="316" spans="2:65" s="1" customFormat="1" ht="16.5" customHeight="1">
      <c r="B316" s="121"/>
      <c r="C316" s="122" t="s">
        <v>766</v>
      </c>
      <c r="D316" s="122" t="s">
        <v>126</v>
      </c>
      <c r="E316" s="123" t="s">
        <v>4437</v>
      </c>
      <c r="F316" s="124" t="s">
        <v>4438</v>
      </c>
      <c r="G316" s="125" t="s">
        <v>156</v>
      </c>
      <c r="H316" s="126">
        <v>10</v>
      </c>
      <c r="I316" s="127">
        <v>144</v>
      </c>
      <c r="J316" s="127">
        <f>ROUND(I316*H316,2)</f>
        <v>1440</v>
      </c>
      <c r="K316" s="124" t="s">
        <v>3999</v>
      </c>
      <c r="L316" s="27"/>
      <c r="M316" s="128" t="s">
        <v>3</v>
      </c>
      <c r="N316" s="129" t="s">
        <v>36</v>
      </c>
      <c r="O316" s="130">
        <v>0</v>
      </c>
      <c r="P316" s="130">
        <f>O316*H316</f>
        <v>0</v>
      </c>
      <c r="Q316" s="130">
        <v>0</v>
      </c>
      <c r="R316" s="130">
        <f>Q316*H316</f>
        <v>0</v>
      </c>
      <c r="S316" s="130">
        <v>0</v>
      </c>
      <c r="T316" s="131">
        <f>S316*H316</f>
        <v>0</v>
      </c>
      <c r="AR316" s="132" t="s">
        <v>131</v>
      </c>
      <c r="AT316" s="132" t="s">
        <v>126</v>
      </c>
      <c r="AU316" s="132" t="s">
        <v>74</v>
      </c>
      <c r="AY316" s="15" t="s">
        <v>124</v>
      </c>
      <c r="BE316" s="133">
        <f>IF(N316="základní",J316,0)</f>
        <v>1440</v>
      </c>
      <c r="BF316" s="133">
        <f>IF(N316="snížená",J316,0)</f>
        <v>0</v>
      </c>
      <c r="BG316" s="133">
        <f>IF(N316="zákl. přenesená",J316,0)</f>
        <v>0</v>
      </c>
      <c r="BH316" s="133">
        <f>IF(N316="sníž. přenesená",J316,0)</f>
        <v>0</v>
      </c>
      <c r="BI316" s="133">
        <f>IF(N316="nulová",J316,0)</f>
        <v>0</v>
      </c>
      <c r="BJ316" s="15" t="s">
        <v>72</v>
      </c>
      <c r="BK316" s="133">
        <f>ROUND(I316*H316,2)</f>
        <v>1440</v>
      </c>
      <c r="BL316" s="15" t="s">
        <v>131</v>
      </c>
      <c r="BM316" s="132" t="s">
        <v>4439</v>
      </c>
    </row>
    <row r="317" spans="2:65" s="1" customFormat="1" ht="48.75">
      <c r="B317" s="27"/>
      <c r="D317" s="134" t="s">
        <v>133</v>
      </c>
      <c r="F317" s="135" t="s">
        <v>4440</v>
      </c>
      <c r="L317" s="27"/>
      <c r="M317" s="136"/>
      <c r="T317" s="47"/>
      <c r="AT317" s="15" t="s">
        <v>133</v>
      </c>
      <c r="AU317" s="15" t="s">
        <v>74</v>
      </c>
    </row>
    <row r="318" spans="2:65" s="1" customFormat="1" ht="21.75" customHeight="1">
      <c r="B318" s="121"/>
      <c r="C318" s="122" t="s">
        <v>772</v>
      </c>
      <c r="D318" s="122" t="s">
        <v>126</v>
      </c>
      <c r="E318" s="123" t="s">
        <v>4441</v>
      </c>
      <c r="F318" s="124" t="s">
        <v>4442</v>
      </c>
      <c r="G318" s="125" t="s">
        <v>240</v>
      </c>
      <c r="H318" s="126">
        <v>5</v>
      </c>
      <c r="I318" s="127">
        <v>937</v>
      </c>
      <c r="J318" s="127">
        <f>ROUND(I318*H318,2)</f>
        <v>4685</v>
      </c>
      <c r="K318" s="124" t="s">
        <v>3999</v>
      </c>
      <c r="L318" s="27"/>
      <c r="M318" s="128" t="s">
        <v>3</v>
      </c>
      <c r="N318" s="129" t="s">
        <v>36</v>
      </c>
      <c r="O318" s="130">
        <v>0</v>
      </c>
      <c r="P318" s="130">
        <f>O318*H318</f>
        <v>0</v>
      </c>
      <c r="Q318" s="130">
        <v>0</v>
      </c>
      <c r="R318" s="130">
        <f>Q318*H318</f>
        <v>0</v>
      </c>
      <c r="S318" s="130">
        <v>0</v>
      </c>
      <c r="T318" s="131">
        <f>S318*H318</f>
        <v>0</v>
      </c>
      <c r="AR318" s="132" t="s">
        <v>131</v>
      </c>
      <c r="AT318" s="132" t="s">
        <v>126</v>
      </c>
      <c r="AU318" s="132" t="s">
        <v>74</v>
      </c>
      <c r="AY318" s="15" t="s">
        <v>124</v>
      </c>
      <c r="BE318" s="133">
        <f>IF(N318="základní",J318,0)</f>
        <v>4685</v>
      </c>
      <c r="BF318" s="133">
        <f>IF(N318="snížená",J318,0)</f>
        <v>0</v>
      </c>
      <c r="BG318" s="133">
        <f>IF(N318="zákl. přenesená",J318,0)</f>
        <v>0</v>
      </c>
      <c r="BH318" s="133">
        <f>IF(N318="sníž. přenesená",J318,0)</f>
        <v>0</v>
      </c>
      <c r="BI318" s="133">
        <f>IF(N318="nulová",J318,0)</f>
        <v>0</v>
      </c>
      <c r="BJ318" s="15" t="s">
        <v>72</v>
      </c>
      <c r="BK318" s="133">
        <f>ROUND(I318*H318,2)</f>
        <v>4685</v>
      </c>
      <c r="BL318" s="15" t="s">
        <v>131</v>
      </c>
      <c r="BM318" s="132" t="s">
        <v>4443</v>
      </c>
    </row>
    <row r="319" spans="2:65" s="1" customFormat="1" ht="48.75">
      <c r="B319" s="27"/>
      <c r="D319" s="134" t="s">
        <v>133</v>
      </c>
      <c r="F319" s="135" t="s">
        <v>4444</v>
      </c>
      <c r="L319" s="27"/>
      <c r="M319" s="136"/>
      <c r="T319" s="47"/>
      <c r="AT319" s="15" t="s">
        <v>133</v>
      </c>
      <c r="AU319" s="15" t="s">
        <v>74</v>
      </c>
    </row>
    <row r="320" spans="2:65" s="1" customFormat="1" ht="24.2" customHeight="1">
      <c r="B320" s="121"/>
      <c r="C320" s="122" t="s">
        <v>776</v>
      </c>
      <c r="D320" s="122" t="s">
        <v>126</v>
      </c>
      <c r="E320" s="123" t="s">
        <v>4445</v>
      </c>
      <c r="F320" s="124" t="s">
        <v>4446</v>
      </c>
      <c r="G320" s="125" t="s">
        <v>240</v>
      </c>
      <c r="H320" s="126">
        <v>10</v>
      </c>
      <c r="I320" s="127">
        <v>1090</v>
      </c>
      <c r="J320" s="127">
        <f>ROUND(I320*H320,2)</f>
        <v>10900</v>
      </c>
      <c r="K320" s="124" t="s">
        <v>3999</v>
      </c>
      <c r="L320" s="27"/>
      <c r="M320" s="128" t="s">
        <v>3</v>
      </c>
      <c r="N320" s="129" t="s">
        <v>36</v>
      </c>
      <c r="O320" s="130">
        <v>0</v>
      </c>
      <c r="P320" s="130">
        <f>O320*H320</f>
        <v>0</v>
      </c>
      <c r="Q320" s="130">
        <v>0</v>
      </c>
      <c r="R320" s="130">
        <f>Q320*H320</f>
        <v>0</v>
      </c>
      <c r="S320" s="130">
        <v>0</v>
      </c>
      <c r="T320" s="131">
        <f>S320*H320</f>
        <v>0</v>
      </c>
      <c r="AR320" s="132" t="s">
        <v>131</v>
      </c>
      <c r="AT320" s="132" t="s">
        <v>126</v>
      </c>
      <c r="AU320" s="132" t="s">
        <v>74</v>
      </c>
      <c r="AY320" s="15" t="s">
        <v>124</v>
      </c>
      <c r="BE320" s="133">
        <f>IF(N320="základní",J320,0)</f>
        <v>10900</v>
      </c>
      <c r="BF320" s="133">
        <f>IF(N320="snížená",J320,0)</f>
        <v>0</v>
      </c>
      <c r="BG320" s="133">
        <f>IF(N320="zákl. přenesená",J320,0)</f>
        <v>0</v>
      </c>
      <c r="BH320" s="133">
        <f>IF(N320="sníž. přenesená",J320,0)</f>
        <v>0</v>
      </c>
      <c r="BI320" s="133">
        <f>IF(N320="nulová",J320,0)</f>
        <v>0</v>
      </c>
      <c r="BJ320" s="15" t="s">
        <v>72</v>
      </c>
      <c r="BK320" s="133">
        <f>ROUND(I320*H320,2)</f>
        <v>10900</v>
      </c>
      <c r="BL320" s="15" t="s">
        <v>131</v>
      </c>
      <c r="BM320" s="132" t="s">
        <v>4447</v>
      </c>
    </row>
    <row r="321" spans="2:65" s="1" customFormat="1" ht="48.75">
      <c r="B321" s="27"/>
      <c r="D321" s="134" t="s">
        <v>133</v>
      </c>
      <c r="F321" s="135" t="s">
        <v>4448</v>
      </c>
      <c r="L321" s="27"/>
      <c r="M321" s="136"/>
      <c r="T321" s="47"/>
      <c r="AT321" s="15" t="s">
        <v>133</v>
      </c>
      <c r="AU321" s="15" t="s">
        <v>74</v>
      </c>
    </row>
    <row r="322" spans="2:65" s="1" customFormat="1" ht="24.2" customHeight="1">
      <c r="B322" s="121"/>
      <c r="C322" s="122" t="s">
        <v>782</v>
      </c>
      <c r="D322" s="122" t="s">
        <v>126</v>
      </c>
      <c r="E322" s="123" t="s">
        <v>4449</v>
      </c>
      <c r="F322" s="124" t="s">
        <v>4450</v>
      </c>
      <c r="G322" s="125" t="s">
        <v>240</v>
      </c>
      <c r="H322" s="126">
        <v>2</v>
      </c>
      <c r="I322" s="127">
        <v>308</v>
      </c>
      <c r="J322" s="127">
        <f>ROUND(I322*H322,2)</f>
        <v>616</v>
      </c>
      <c r="K322" s="124" t="s">
        <v>3999</v>
      </c>
      <c r="L322" s="27"/>
      <c r="M322" s="128" t="s">
        <v>3</v>
      </c>
      <c r="N322" s="129" t="s">
        <v>36</v>
      </c>
      <c r="O322" s="130">
        <v>0</v>
      </c>
      <c r="P322" s="130">
        <f>O322*H322</f>
        <v>0</v>
      </c>
      <c r="Q322" s="130">
        <v>0</v>
      </c>
      <c r="R322" s="130">
        <f>Q322*H322</f>
        <v>0</v>
      </c>
      <c r="S322" s="130">
        <v>0</v>
      </c>
      <c r="T322" s="131">
        <f>S322*H322</f>
        <v>0</v>
      </c>
      <c r="AR322" s="132" t="s">
        <v>131</v>
      </c>
      <c r="AT322" s="132" t="s">
        <v>126</v>
      </c>
      <c r="AU322" s="132" t="s">
        <v>74</v>
      </c>
      <c r="AY322" s="15" t="s">
        <v>124</v>
      </c>
      <c r="BE322" s="133">
        <f>IF(N322="základní",J322,0)</f>
        <v>616</v>
      </c>
      <c r="BF322" s="133">
        <f>IF(N322="snížená",J322,0)</f>
        <v>0</v>
      </c>
      <c r="BG322" s="133">
        <f>IF(N322="zákl. přenesená",J322,0)</f>
        <v>0</v>
      </c>
      <c r="BH322" s="133">
        <f>IF(N322="sníž. přenesená",J322,0)</f>
        <v>0</v>
      </c>
      <c r="BI322" s="133">
        <f>IF(N322="nulová",J322,0)</f>
        <v>0</v>
      </c>
      <c r="BJ322" s="15" t="s">
        <v>72</v>
      </c>
      <c r="BK322" s="133">
        <f>ROUND(I322*H322,2)</f>
        <v>616</v>
      </c>
      <c r="BL322" s="15" t="s">
        <v>131</v>
      </c>
      <c r="BM322" s="132" t="s">
        <v>4451</v>
      </c>
    </row>
    <row r="323" spans="2:65" s="1" customFormat="1" ht="48.75">
      <c r="B323" s="27"/>
      <c r="D323" s="134" t="s">
        <v>133</v>
      </c>
      <c r="F323" s="135" t="s">
        <v>4452</v>
      </c>
      <c r="L323" s="27"/>
      <c r="M323" s="136"/>
      <c r="T323" s="47"/>
      <c r="AT323" s="15" t="s">
        <v>133</v>
      </c>
      <c r="AU323" s="15" t="s">
        <v>74</v>
      </c>
    </row>
    <row r="324" spans="2:65" s="1" customFormat="1" ht="24.2" customHeight="1">
      <c r="B324" s="121"/>
      <c r="C324" s="122" t="s">
        <v>788</v>
      </c>
      <c r="D324" s="122" t="s">
        <v>126</v>
      </c>
      <c r="E324" s="123" t="s">
        <v>4453</v>
      </c>
      <c r="F324" s="124" t="s">
        <v>4454</v>
      </c>
      <c r="G324" s="125" t="s">
        <v>240</v>
      </c>
      <c r="H324" s="126">
        <v>5</v>
      </c>
      <c r="I324" s="127">
        <v>275</v>
      </c>
      <c r="J324" s="127">
        <f>ROUND(I324*H324,2)</f>
        <v>1375</v>
      </c>
      <c r="K324" s="124" t="s">
        <v>3999</v>
      </c>
      <c r="L324" s="27"/>
      <c r="M324" s="128" t="s">
        <v>3</v>
      </c>
      <c r="N324" s="129" t="s">
        <v>36</v>
      </c>
      <c r="O324" s="130">
        <v>0</v>
      </c>
      <c r="P324" s="130">
        <f>O324*H324</f>
        <v>0</v>
      </c>
      <c r="Q324" s="130">
        <v>0</v>
      </c>
      <c r="R324" s="130">
        <f>Q324*H324</f>
        <v>0</v>
      </c>
      <c r="S324" s="130">
        <v>0</v>
      </c>
      <c r="T324" s="131">
        <f>S324*H324</f>
        <v>0</v>
      </c>
      <c r="AR324" s="132" t="s">
        <v>131</v>
      </c>
      <c r="AT324" s="132" t="s">
        <v>126</v>
      </c>
      <c r="AU324" s="132" t="s">
        <v>74</v>
      </c>
      <c r="AY324" s="15" t="s">
        <v>124</v>
      </c>
      <c r="BE324" s="133">
        <f>IF(N324="základní",J324,0)</f>
        <v>1375</v>
      </c>
      <c r="BF324" s="133">
        <f>IF(N324="snížená",J324,0)</f>
        <v>0</v>
      </c>
      <c r="BG324" s="133">
        <f>IF(N324="zákl. přenesená",J324,0)</f>
        <v>0</v>
      </c>
      <c r="BH324" s="133">
        <f>IF(N324="sníž. přenesená",J324,0)</f>
        <v>0</v>
      </c>
      <c r="BI324" s="133">
        <f>IF(N324="nulová",J324,0)</f>
        <v>0</v>
      </c>
      <c r="BJ324" s="15" t="s">
        <v>72</v>
      </c>
      <c r="BK324" s="133">
        <f>ROUND(I324*H324,2)</f>
        <v>1375</v>
      </c>
      <c r="BL324" s="15" t="s">
        <v>131</v>
      </c>
      <c r="BM324" s="132" t="s">
        <v>4455</v>
      </c>
    </row>
    <row r="325" spans="2:65" s="1" customFormat="1" ht="48.75">
      <c r="B325" s="27"/>
      <c r="D325" s="134" t="s">
        <v>133</v>
      </c>
      <c r="F325" s="135" t="s">
        <v>4456</v>
      </c>
      <c r="L325" s="27"/>
      <c r="M325" s="136"/>
      <c r="T325" s="47"/>
      <c r="AT325" s="15" t="s">
        <v>133</v>
      </c>
      <c r="AU325" s="15" t="s">
        <v>74</v>
      </c>
    </row>
    <row r="326" spans="2:65" s="1" customFormat="1" ht="16.5" customHeight="1">
      <c r="B326" s="121"/>
      <c r="C326" s="122" t="s">
        <v>794</v>
      </c>
      <c r="D326" s="122" t="s">
        <v>126</v>
      </c>
      <c r="E326" s="123" t="s">
        <v>4457</v>
      </c>
      <c r="F326" s="124" t="s">
        <v>4458</v>
      </c>
      <c r="G326" s="125" t="s">
        <v>346</v>
      </c>
      <c r="H326" s="126">
        <v>0.5</v>
      </c>
      <c r="I326" s="127">
        <v>1260</v>
      </c>
      <c r="J326" s="127">
        <f>ROUND(I326*H326,2)</f>
        <v>630</v>
      </c>
      <c r="K326" s="124" t="s">
        <v>3999</v>
      </c>
      <c r="L326" s="27"/>
      <c r="M326" s="128" t="s">
        <v>3</v>
      </c>
      <c r="N326" s="129" t="s">
        <v>36</v>
      </c>
      <c r="O326" s="130">
        <v>0</v>
      </c>
      <c r="P326" s="130">
        <f>O326*H326</f>
        <v>0</v>
      </c>
      <c r="Q326" s="130">
        <v>0</v>
      </c>
      <c r="R326" s="130">
        <f>Q326*H326</f>
        <v>0</v>
      </c>
      <c r="S326" s="130">
        <v>0</v>
      </c>
      <c r="T326" s="131">
        <f>S326*H326</f>
        <v>0</v>
      </c>
      <c r="AR326" s="132" t="s">
        <v>131</v>
      </c>
      <c r="AT326" s="132" t="s">
        <v>126</v>
      </c>
      <c r="AU326" s="132" t="s">
        <v>74</v>
      </c>
      <c r="AY326" s="15" t="s">
        <v>124</v>
      </c>
      <c r="BE326" s="133">
        <f>IF(N326="základní",J326,0)</f>
        <v>630</v>
      </c>
      <c r="BF326" s="133">
        <f>IF(N326="snížená",J326,0)</f>
        <v>0</v>
      </c>
      <c r="BG326" s="133">
        <f>IF(N326="zákl. přenesená",J326,0)</f>
        <v>0</v>
      </c>
      <c r="BH326" s="133">
        <f>IF(N326="sníž. přenesená",J326,0)</f>
        <v>0</v>
      </c>
      <c r="BI326" s="133">
        <f>IF(N326="nulová",J326,0)</f>
        <v>0</v>
      </c>
      <c r="BJ326" s="15" t="s">
        <v>72</v>
      </c>
      <c r="BK326" s="133">
        <f>ROUND(I326*H326,2)</f>
        <v>630</v>
      </c>
      <c r="BL326" s="15" t="s">
        <v>131</v>
      </c>
      <c r="BM326" s="132" t="s">
        <v>4459</v>
      </c>
    </row>
    <row r="327" spans="2:65" s="1" customFormat="1" ht="29.25">
      <c r="B327" s="27"/>
      <c r="D327" s="134" t="s">
        <v>133</v>
      </c>
      <c r="F327" s="135" t="s">
        <v>4460</v>
      </c>
      <c r="L327" s="27"/>
      <c r="M327" s="136"/>
      <c r="T327" s="47"/>
      <c r="AT327" s="15" t="s">
        <v>133</v>
      </c>
      <c r="AU327" s="15" t="s">
        <v>74</v>
      </c>
    </row>
    <row r="328" spans="2:65" s="1" customFormat="1" ht="24.2" customHeight="1">
      <c r="B328" s="121"/>
      <c r="C328" s="122" t="s">
        <v>800</v>
      </c>
      <c r="D328" s="122" t="s">
        <v>126</v>
      </c>
      <c r="E328" s="123" t="s">
        <v>4461</v>
      </c>
      <c r="F328" s="124" t="s">
        <v>4462</v>
      </c>
      <c r="G328" s="125" t="s">
        <v>346</v>
      </c>
      <c r="H328" s="126">
        <v>8</v>
      </c>
      <c r="I328" s="127">
        <v>572</v>
      </c>
      <c r="J328" s="127">
        <f>ROUND(I328*H328,2)</f>
        <v>4576</v>
      </c>
      <c r="K328" s="124" t="s">
        <v>3999</v>
      </c>
      <c r="L328" s="27"/>
      <c r="M328" s="128" t="s">
        <v>3</v>
      </c>
      <c r="N328" s="129" t="s">
        <v>36</v>
      </c>
      <c r="O328" s="130">
        <v>0</v>
      </c>
      <c r="P328" s="130">
        <f>O328*H328</f>
        <v>0</v>
      </c>
      <c r="Q328" s="130">
        <v>0</v>
      </c>
      <c r="R328" s="130">
        <f>Q328*H328</f>
        <v>0</v>
      </c>
      <c r="S328" s="130">
        <v>0</v>
      </c>
      <c r="T328" s="131">
        <f>S328*H328</f>
        <v>0</v>
      </c>
      <c r="AR328" s="132" t="s">
        <v>131</v>
      </c>
      <c r="AT328" s="132" t="s">
        <v>126</v>
      </c>
      <c r="AU328" s="132" t="s">
        <v>74</v>
      </c>
      <c r="AY328" s="15" t="s">
        <v>124</v>
      </c>
      <c r="BE328" s="133">
        <f>IF(N328="základní",J328,0)</f>
        <v>4576</v>
      </c>
      <c r="BF328" s="133">
        <f>IF(N328="snížená",J328,0)</f>
        <v>0</v>
      </c>
      <c r="BG328" s="133">
        <f>IF(N328="zákl. přenesená",J328,0)</f>
        <v>0</v>
      </c>
      <c r="BH328" s="133">
        <f>IF(N328="sníž. přenesená",J328,0)</f>
        <v>0</v>
      </c>
      <c r="BI328" s="133">
        <f>IF(N328="nulová",J328,0)</f>
        <v>0</v>
      </c>
      <c r="BJ328" s="15" t="s">
        <v>72</v>
      </c>
      <c r="BK328" s="133">
        <f>ROUND(I328*H328,2)</f>
        <v>4576</v>
      </c>
      <c r="BL328" s="15" t="s">
        <v>131</v>
      </c>
      <c r="BM328" s="132" t="s">
        <v>4463</v>
      </c>
    </row>
    <row r="329" spans="2:65" s="1" customFormat="1" ht="48.75">
      <c r="B329" s="27"/>
      <c r="D329" s="134" t="s">
        <v>133</v>
      </c>
      <c r="F329" s="135" t="s">
        <v>4464</v>
      </c>
      <c r="L329" s="27"/>
      <c r="M329" s="136"/>
      <c r="T329" s="47"/>
      <c r="AT329" s="15" t="s">
        <v>133</v>
      </c>
      <c r="AU329" s="15" t="s">
        <v>74</v>
      </c>
    </row>
    <row r="330" spans="2:65" s="1" customFormat="1" ht="16.5" customHeight="1">
      <c r="B330" s="121"/>
      <c r="C330" s="122" t="s">
        <v>805</v>
      </c>
      <c r="D330" s="122" t="s">
        <v>126</v>
      </c>
      <c r="E330" s="123" t="s">
        <v>4465</v>
      </c>
      <c r="F330" s="124" t="s">
        <v>4466</v>
      </c>
      <c r="G330" s="125" t="s">
        <v>346</v>
      </c>
      <c r="H330" s="126">
        <v>1</v>
      </c>
      <c r="I330" s="127">
        <v>920</v>
      </c>
      <c r="J330" s="127">
        <f>ROUND(I330*H330,2)</f>
        <v>920</v>
      </c>
      <c r="K330" s="124" t="s">
        <v>3999</v>
      </c>
      <c r="L330" s="27"/>
      <c r="M330" s="128" t="s">
        <v>3</v>
      </c>
      <c r="N330" s="129" t="s">
        <v>36</v>
      </c>
      <c r="O330" s="130">
        <v>0</v>
      </c>
      <c r="P330" s="130">
        <f>O330*H330</f>
        <v>0</v>
      </c>
      <c r="Q330" s="130">
        <v>0</v>
      </c>
      <c r="R330" s="130">
        <f>Q330*H330</f>
        <v>0</v>
      </c>
      <c r="S330" s="130">
        <v>0</v>
      </c>
      <c r="T330" s="131">
        <f>S330*H330</f>
        <v>0</v>
      </c>
      <c r="AR330" s="132" t="s">
        <v>131</v>
      </c>
      <c r="AT330" s="132" t="s">
        <v>126</v>
      </c>
      <c r="AU330" s="132" t="s">
        <v>74</v>
      </c>
      <c r="AY330" s="15" t="s">
        <v>124</v>
      </c>
      <c r="BE330" s="133">
        <f>IF(N330="základní",J330,0)</f>
        <v>920</v>
      </c>
      <c r="BF330" s="133">
        <f>IF(N330="snížená",J330,0)</f>
        <v>0</v>
      </c>
      <c r="BG330" s="133">
        <f>IF(N330="zákl. přenesená",J330,0)</f>
        <v>0</v>
      </c>
      <c r="BH330" s="133">
        <f>IF(N330="sníž. přenesená",J330,0)</f>
        <v>0</v>
      </c>
      <c r="BI330" s="133">
        <f>IF(N330="nulová",J330,0)</f>
        <v>0</v>
      </c>
      <c r="BJ330" s="15" t="s">
        <v>72</v>
      </c>
      <c r="BK330" s="133">
        <f>ROUND(I330*H330,2)</f>
        <v>920</v>
      </c>
      <c r="BL330" s="15" t="s">
        <v>131</v>
      </c>
      <c r="BM330" s="132" t="s">
        <v>4467</v>
      </c>
    </row>
    <row r="331" spans="2:65" s="1" customFormat="1" ht="48.75">
      <c r="B331" s="27"/>
      <c r="D331" s="134" t="s">
        <v>133</v>
      </c>
      <c r="F331" s="135" t="s">
        <v>4468</v>
      </c>
      <c r="L331" s="27"/>
      <c r="M331" s="136"/>
      <c r="T331" s="47"/>
      <c r="AT331" s="15" t="s">
        <v>133</v>
      </c>
      <c r="AU331" s="15" t="s">
        <v>74</v>
      </c>
    </row>
    <row r="332" spans="2:65" s="1" customFormat="1" ht="21.75" customHeight="1">
      <c r="B332" s="121"/>
      <c r="C332" s="139" t="s">
        <v>811</v>
      </c>
      <c r="D332" s="139" t="s">
        <v>343</v>
      </c>
      <c r="E332" s="140" t="s">
        <v>4469</v>
      </c>
      <c r="F332" s="141" t="s">
        <v>4470</v>
      </c>
      <c r="G332" s="142" t="s">
        <v>346</v>
      </c>
      <c r="H332" s="143">
        <v>30</v>
      </c>
      <c r="I332" s="144">
        <v>489</v>
      </c>
      <c r="J332" s="144">
        <f>ROUND(I332*H332,2)</f>
        <v>14670</v>
      </c>
      <c r="K332" s="141" t="s">
        <v>3999</v>
      </c>
      <c r="L332" s="145"/>
      <c r="M332" s="146" t="s">
        <v>3</v>
      </c>
      <c r="N332" s="147" t="s">
        <v>36</v>
      </c>
      <c r="O332" s="130">
        <v>0</v>
      </c>
      <c r="P332" s="130">
        <f>O332*H332</f>
        <v>0</v>
      </c>
      <c r="Q332" s="130">
        <v>1</v>
      </c>
      <c r="R332" s="130">
        <f>Q332*H332</f>
        <v>30</v>
      </c>
      <c r="S332" s="130">
        <v>0</v>
      </c>
      <c r="T332" s="131">
        <f>S332*H332</f>
        <v>0</v>
      </c>
      <c r="AR332" s="132" t="s">
        <v>172</v>
      </c>
      <c r="AT332" s="132" t="s">
        <v>343</v>
      </c>
      <c r="AU332" s="132" t="s">
        <v>74</v>
      </c>
      <c r="AY332" s="15" t="s">
        <v>124</v>
      </c>
      <c r="BE332" s="133">
        <f>IF(N332="základní",J332,0)</f>
        <v>14670</v>
      </c>
      <c r="BF332" s="133">
        <f>IF(N332="snížená",J332,0)</f>
        <v>0</v>
      </c>
      <c r="BG332" s="133">
        <f>IF(N332="zákl. přenesená",J332,0)</f>
        <v>0</v>
      </c>
      <c r="BH332" s="133">
        <f>IF(N332="sníž. přenesená",J332,0)</f>
        <v>0</v>
      </c>
      <c r="BI332" s="133">
        <f>IF(N332="nulová",J332,0)</f>
        <v>0</v>
      </c>
      <c r="BJ332" s="15" t="s">
        <v>72</v>
      </c>
      <c r="BK332" s="133">
        <f>ROUND(I332*H332,2)</f>
        <v>14670</v>
      </c>
      <c r="BL332" s="15" t="s">
        <v>131</v>
      </c>
      <c r="BM332" s="132" t="s">
        <v>4471</v>
      </c>
    </row>
    <row r="333" spans="2:65" s="1" customFormat="1">
      <c r="B333" s="27"/>
      <c r="D333" s="134" t="s">
        <v>133</v>
      </c>
      <c r="F333" s="135" t="s">
        <v>4470</v>
      </c>
      <c r="L333" s="27"/>
      <c r="M333" s="136"/>
      <c r="T333" s="47"/>
      <c r="AT333" s="15" t="s">
        <v>133</v>
      </c>
      <c r="AU333" s="15" t="s">
        <v>74</v>
      </c>
    </row>
    <row r="334" spans="2:65" s="1" customFormat="1" ht="24.2" customHeight="1">
      <c r="B334" s="121"/>
      <c r="C334" s="139" t="s">
        <v>817</v>
      </c>
      <c r="D334" s="139" t="s">
        <v>343</v>
      </c>
      <c r="E334" s="140" t="s">
        <v>4472</v>
      </c>
      <c r="F334" s="141" t="s">
        <v>4473</v>
      </c>
      <c r="G334" s="142" t="s">
        <v>346</v>
      </c>
      <c r="H334" s="143">
        <v>20</v>
      </c>
      <c r="I334" s="144">
        <v>420</v>
      </c>
      <c r="J334" s="144">
        <f>ROUND(I334*H334,2)</f>
        <v>8400</v>
      </c>
      <c r="K334" s="141" t="s">
        <v>3999</v>
      </c>
      <c r="L334" s="145"/>
      <c r="M334" s="146" t="s">
        <v>3</v>
      </c>
      <c r="N334" s="147" t="s">
        <v>36</v>
      </c>
      <c r="O334" s="130">
        <v>0</v>
      </c>
      <c r="P334" s="130">
        <f>O334*H334</f>
        <v>0</v>
      </c>
      <c r="Q334" s="130">
        <v>1</v>
      </c>
      <c r="R334" s="130">
        <f>Q334*H334</f>
        <v>20</v>
      </c>
      <c r="S334" s="130">
        <v>0</v>
      </c>
      <c r="T334" s="131">
        <f>S334*H334</f>
        <v>0</v>
      </c>
      <c r="AR334" s="132" t="s">
        <v>172</v>
      </c>
      <c r="AT334" s="132" t="s">
        <v>343</v>
      </c>
      <c r="AU334" s="132" t="s">
        <v>74</v>
      </c>
      <c r="AY334" s="15" t="s">
        <v>124</v>
      </c>
      <c r="BE334" s="133">
        <f>IF(N334="základní",J334,0)</f>
        <v>8400</v>
      </c>
      <c r="BF334" s="133">
        <f>IF(N334="snížená",J334,0)</f>
        <v>0</v>
      </c>
      <c r="BG334" s="133">
        <f>IF(N334="zákl. přenesená",J334,0)</f>
        <v>0</v>
      </c>
      <c r="BH334" s="133">
        <f>IF(N334="sníž. přenesená",J334,0)</f>
        <v>0</v>
      </c>
      <c r="BI334" s="133">
        <f>IF(N334="nulová",J334,0)</f>
        <v>0</v>
      </c>
      <c r="BJ334" s="15" t="s">
        <v>72</v>
      </c>
      <c r="BK334" s="133">
        <f>ROUND(I334*H334,2)</f>
        <v>8400</v>
      </c>
      <c r="BL334" s="15" t="s">
        <v>131</v>
      </c>
      <c r="BM334" s="132" t="s">
        <v>4474</v>
      </c>
    </row>
    <row r="335" spans="2:65" s="1" customFormat="1">
      <c r="B335" s="27"/>
      <c r="D335" s="134" t="s">
        <v>133</v>
      </c>
      <c r="F335" s="135" t="s">
        <v>4473</v>
      </c>
      <c r="L335" s="27"/>
      <c r="M335" s="136"/>
      <c r="T335" s="47"/>
      <c r="AT335" s="15" t="s">
        <v>133</v>
      </c>
      <c r="AU335" s="15" t="s">
        <v>74</v>
      </c>
    </row>
    <row r="336" spans="2:65" s="1" customFormat="1" ht="16.5" customHeight="1">
      <c r="B336" s="121"/>
      <c r="C336" s="139" t="s">
        <v>823</v>
      </c>
      <c r="D336" s="139" t="s">
        <v>343</v>
      </c>
      <c r="E336" s="140" t="s">
        <v>4475</v>
      </c>
      <c r="F336" s="141" t="s">
        <v>4476</v>
      </c>
      <c r="G336" s="142" t="s">
        <v>346</v>
      </c>
      <c r="H336" s="143">
        <v>10</v>
      </c>
      <c r="I336" s="144">
        <v>299</v>
      </c>
      <c r="J336" s="144">
        <f>ROUND(I336*H336,2)</f>
        <v>2990</v>
      </c>
      <c r="K336" s="141" t="s">
        <v>3999</v>
      </c>
      <c r="L336" s="145"/>
      <c r="M336" s="146" t="s">
        <v>3</v>
      </c>
      <c r="N336" s="147" t="s">
        <v>36</v>
      </c>
      <c r="O336" s="130">
        <v>0</v>
      </c>
      <c r="P336" s="130">
        <f>O336*H336</f>
        <v>0</v>
      </c>
      <c r="Q336" s="130">
        <v>1</v>
      </c>
      <c r="R336" s="130">
        <f>Q336*H336</f>
        <v>10</v>
      </c>
      <c r="S336" s="130">
        <v>0</v>
      </c>
      <c r="T336" s="131">
        <f>S336*H336</f>
        <v>0</v>
      </c>
      <c r="AR336" s="132" t="s">
        <v>172</v>
      </c>
      <c r="AT336" s="132" t="s">
        <v>343</v>
      </c>
      <c r="AU336" s="132" t="s">
        <v>74</v>
      </c>
      <c r="AY336" s="15" t="s">
        <v>124</v>
      </c>
      <c r="BE336" s="133">
        <f>IF(N336="základní",J336,0)</f>
        <v>2990</v>
      </c>
      <c r="BF336" s="133">
        <f>IF(N336="snížená",J336,0)</f>
        <v>0</v>
      </c>
      <c r="BG336" s="133">
        <f>IF(N336="zákl. přenesená",J336,0)</f>
        <v>0</v>
      </c>
      <c r="BH336" s="133">
        <f>IF(N336="sníž. přenesená",J336,0)</f>
        <v>0</v>
      </c>
      <c r="BI336" s="133">
        <f>IF(N336="nulová",J336,0)</f>
        <v>0</v>
      </c>
      <c r="BJ336" s="15" t="s">
        <v>72</v>
      </c>
      <c r="BK336" s="133">
        <f>ROUND(I336*H336,2)</f>
        <v>2990</v>
      </c>
      <c r="BL336" s="15" t="s">
        <v>131</v>
      </c>
      <c r="BM336" s="132" t="s">
        <v>4477</v>
      </c>
    </row>
    <row r="337" spans="2:65" s="1" customFormat="1">
      <c r="B337" s="27"/>
      <c r="D337" s="134" t="s">
        <v>133</v>
      </c>
      <c r="F337" s="135" t="s">
        <v>4476</v>
      </c>
      <c r="L337" s="27"/>
      <c r="M337" s="136"/>
      <c r="T337" s="47"/>
      <c r="AT337" s="15" t="s">
        <v>133</v>
      </c>
      <c r="AU337" s="15" t="s">
        <v>74</v>
      </c>
    </row>
    <row r="338" spans="2:65" s="1" customFormat="1" ht="16.5" customHeight="1">
      <c r="B338" s="121"/>
      <c r="C338" s="139" t="s">
        <v>829</v>
      </c>
      <c r="D338" s="139" t="s">
        <v>343</v>
      </c>
      <c r="E338" s="140" t="s">
        <v>4478</v>
      </c>
      <c r="F338" s="141" t="s">
        <v>4479</v>
      </c>
      <c r="G338" s="142" t="s">
        <v>346</v>
      </c>
      <c r="H338" s="143">
        <v>10</v>
      </c>
      <c r="I338" s="144">
        <v>328</v>
      </c>
      <c r="J338" s="144">
        <f>ROUND(I338*H338,2)</f>
        <v>3280</v>
      </c>
      <c r="K338" s="141" t="s">
        <v>3999</v>
      </c>
      <c r="L338" s="145"/>
      <c r="M338" s="146" t="s">
        <v>3</v>
      </c>
      <c r="N338" s="147" t="s">
        <v>36</v>
      </c>
      <c r="O338" s="130">
        <v>0</v>
      </c>
      <c r="P338" s="130">
        <f>O338*H338</f>
        <v>0</v>
      </c>
      <c r="Q338" s="130">
        <v>1</v>
      </c>
      <c r="R338" s="130">
        <f>Q338*H338</f>
        <v>10</v>
      </c>
      <c r="S338" s="130">
        <v>0</v>
      </c>
      <c r="T338" s="131">
        <f>S338*H338</f>
        <v>0</v>
      </c>
      <c r="AR338" s="132" t="s">
        <v>172</v>
      </c>
      <c r="AT338" s="132" t="s">
        <v>343</v>
      </c>
      <c r="AU338" s="132" t="s">
        <v>74</v>
      </c>
      <c r="AY338" s="15" t="s">
        <v>124</v>
      </c>
      <c r="BE338" s="133">
        <f>IF(N338="základní",J338,0)</f>
        <v>3280</v>
      </c>
      <c r="BF338" s="133">
        <f>IF(N338="snížená",J338,0)</f>
        <v>0</v>
      </c>
      <c r="BG338" s="133">
        <f>IF(N338="zákl. přenesená",J338,0)</f>
        <v>0</v>
      </c>
      <c r="BH338" s="133">
        <f>IF(N338="sníž. přenesená",J338,0)</f>
        <v>0</v>
      </c>
      <c r="BI338" s="133">
        <f>IF(N338="nulová",J338,0)</f>
        <v>0</v>
      </c>
      <c r="BJ338" s="15" t="s">
        <v>72</v>
      </c>
      <c r="BK338" s="133">
        <f>ROUND(I338*H338,2)</f>
        <v>3280</v>
      </c>
      <c r="BL338" s="15" t="s">
        <v>131</v>
      </c>
      <c r="BM338" s="132" t="s">
        <v>4480</v>
      </c>
    </row>
    <row r="339" spans="2:65" s="1" customFormat="1">
      <c r="B339" s="27"/>
      <c r="D339" s="134" t="s">
        <v>133</v>
      </c>
      <c r="F339" s="135" t="s">
        <v>4479</v>
      </c>
      <c r="L339" s="27"/>
      <c r="M339" s="136"/>
      <c r="T339" s="47"/>
      <c r="AT339" s="15" t="s">
        <v>133</v>
      </c>
      <c r="AU339" s="15" t="s">
        <v>74</v>
      </c>
    </row>
    <row r="340" spans="2:65" s="1" customFormat="1" ht="24.2" customHeight="1">
      <c r="B340" s="121"/>
      <c r="C340" s="139" t="s">
        <v>835</v>
      </c>
      <c r="D340" s="139" t="s">
        <v>343</v>
      </c>
      <c r="E340" s="140" t="s">
        <v>4481</v>
      </c>
      <c r="F340" s="141" t="s">
        <v>4482</v>
      </c>
      <c r="G340" s="142" t="s">
        <v>156</v>
      </c>
      <c r="H340" s="143">
        <v>20</v>
      </c>
      <c r="I340" s="144">
        <v>2890</v>
      </c>
      <c r="J340" s="144">
        <f>ROUND(I340*H340,2)</f>
        <v>57800</v>
      </c>
      <c r="K340" s="141" t="s">
        <v>3999</v>
      </c>
      <c r="L340" s="145"/>
      <c r="M340" s="146" t="s">
        <v>3</v>
      </c>
      <c r="N340" s="147" t="s">
        <v>36</v>
      </c>
      <c r="O340" s="130">
        <v>0</v>
      </c>
      <c r="P340" s="130">
        <f>O340*H340</f>
        <v>0</v>
      </c>
      <c r="Q340" s="130">
        <v>0.10299999999999999</v>
      </c>
      <c r="R340" s="130">
        <f>Q340*H340</f>
        <v>2.06</v>
      </c>
      <c r="S340" s="130">
        <v>0</v>
      </c>
      <c r="T340" s="131">
        <f>S340*H340</f>
        <v>0</v>
      </c>
      <c r="AR340" s="132" t="s">
        <v>172</v>
      </c>
      <c r="AT340" s="132" t="s">
        <v>343</v>
      </c>
      <c r="AU340" s="132" t="s">
        <v>74</v>
      </c>
      <c r="AY340" s="15" t="s">
        <v>124</v>
      </c>
      <c r="BE340" s="133">
        <f>IF(N340="základní",J340,0)</f>
        <v>57800</v>
      </c>
      <c r="BF340" s="133">
        <f>IF(N340="snížená",J340,0)</f>
        <v>0</v>
      </c>
      <c r="BG340" s="133">
        <f>IF(N340="zákl. přenesená",J340,0)</f>
        <v>0</v>
      </c>
      <c r="BH340" s="133">
        <f>IF(N340="sníž. přenesená",J340,0)</f>
        <v>0</v>
      </c>
      <c r="BI340" s="133">
        <f>IF(N340="nulová",J340,0)</f>
        <v>0</v>
      </c>
      <c r="BJ340" s="15" t="s">
        <v>72</v>
      </c>
      <c r="BK340" s="133">
        <f>ROUND(I340*H340,2)</f>
        <v>57800</v>
      </c>
      <c r="BL340" s="15" t="s">
        <v>131</v>
      </c>
      <c r="BM340" s="132" t="s">
        <v>4483</v>
      </c>
    </row>
    <row r="341" spans="2:65" s="1" customFormat="1" ht="19.5">
      <c r="B341" s="27"/>
      <c r="D341" s="134" t="s">
        <v>133</v>
      </c>
      <c r="F341" s="135" t="s">
        <v>4482</v>
      </c>
      <c r="L341" s="27"/>
      <c r="M341" s="136"/>
      <c r="T341" s="47"/>
      <c r="AT341" s="15" t="s">
        <v>133</v>
      </c>
      <c r="AU341" s="15" t="s">
        <v>74</v>
      </c>
    </row>
    <row r="342" spans="2:65" s="1" customFormat="1" ht="24.2" customHeight="1">
      <c r="B342" s="121"/>
      <c r="C342" s="139" t="s">
        <v>841</v>
      </c>
      <c r="D342" s="139" t="s">
        <v>343</v>
      </c>
      <c r="E342" s="140" t="s">
        <v>4484</v>
      </c>
      <c r="F342" s="141" t="s">
        <v>4485</v>
      </c>
      <c r="G342" s="142" t="s">
        <v>156</v>
      </c>
      <c r="H342" s="143">
        <v>10</v>
      </c>
      <c r="I342" s="144">
        <v>4400</v>
      </c>
      <c r="J342" s="144">
        <f>ROUND(I342*H342,2)</f>
        <v>44000</v>
      </c>
      <c r="K342" s="141" t="s">
        <v>3999</v>
      </c>
      <c r="L342" s="145"/>
      <c r="M342" s="146" t="s">
        <v>3</v>
      </c>
      <c r="N342" s="147" t="s">
        <v>36</v>
      </c>
      <c r="O342" s="130">
        <v>0</v>
      </c>
      <c r="P342" s="130">
        <f>O342*H342</f>
        <v>0</v>
      </c>
      <c r="Q342" s="130">
        <v>0.28048000000000001</v>
      </c>
      <c r="R342" s="130">
        <f>Q342*H342</f>
        <v>2.8048000000000002</v>
      </c>
      <c r="S342" s="130">
        <v>0</v>
      </c>
      <c r="T342" s="131">
        <f>S342*H342</f>
        <v>0</v>
      </c>
      <c r="AR342" s="132" t="s">
        <v>172</v>
      </c>
      <c r="AT342" s="132" t="s">
        <v>343</v>
      </c>
      <c r="AU342" s="132" t="s">
        <v>74</v>
      </c>
      <c r="AY342" s="15" t="s">
        <v>124</v>
      </c>
      <c r="BE342" s="133">
        <f>IF(N342="základní",J342,0)</f>
        <v>44000</v>
      </c>
      <c r="BF342" s="133">
        <f>IF(N342="snížená",J342,0)</f>
        <v>0</v>
      </c>
      <c r="BG342" s="133">
        <f>IF(N342="zákl. přenesená",J342,0)</f>
        <v>0</v>
      </c>
      <c r="BH342" s="133">
        <f>IF(N342="sníž. přenesená",J342,0)</f>
        <v>0</v>
      </c>
      <c r="BI342" s="133">
        <f>IF(N342="nulová",J342,0)</f>
        <v>0</v>
      </c>
      <c r="BJ342" s="15" t="s">
        <v>72</v>
      </c>
      <c r="BK342" s="133">
        <f>ROUND(I342*H342,2)</f>
        <v>44000</v>
      </c>
      <c r="BL342" s="15" t="s">
        <v>131</v>
      </c>
      <c r="BM342" s="132" t="s">
        <v>4486</v>
      </c>
    </row>
    <row r="343" spans="2:65" s="1" customFormat="1" ht="19.5">
      <c r="B343" s="27"/>
      <c r="D343" s="134" t="s">
        <v>133</v>
      </c>
      <c r="F343" s="135" t="s">
        <v>4485</v>
      </c>
      <c r="L343" s="27"/>
      <c r="M343" s="136"/>
      <c r="T343" s="47"/>
      <c r="AT343" s="15" t="s">
        <v>133</v>
      </c>
      <c r="AU343" s="15" t="s">
        <v>74</v>
      </c>
    </row>
    <row r="344" spans="2:65" s="1" customFormat="1" ht="21.75" customHeight="1">
      <c r="B344" s="121"/>
      <c r="C344" s="139" t="s">
        <v>847</v>
      </c>
      <c r="D344" s="139" t="s">
        <v>343</v>
      </c>
      <c r="E344" s="140" t="s">
        <v>4487</v>
      </c>
      <c r="F344" s="141" t="s">
        <v>4488</v>
      </c>
      <c r="G344" s="142" t="s">
        <v>156</v>
      </c>
      <c r="H344" s="143">
        <v>12</v>
      </c>
      <c r="I344" s="144">
        <v>1040</v>
      </c>
      <c r="J344" s="144">
        <f>ROUND(I344*H344,2)</f>
        <v>12480</v>
      </c>
      <c r="K344" s="141" t="s">
        <v>3999</v>
      </c>
      <c r="L344" s="145"/>
      <c r="M344" s="146" t="s">
        <v>3</v>
      </c>
      <c r="N344" s="147" t="s">
        <v>36</v>
      </c>
      <c r="O344" s="130">
        <v>0</v>
      </c>
      <c r="P344" s="130">
        <f>O344*H344</f>
        <v>0</v>
      </c>
      <c r="Q344" s="130">
        <v>1.796E-2</v>
      </c>
      <c r="R344" s="130">
        <f>Q344*H344</f>
        <v>0.21551999999999999</v>
      </c>
      <c r="S344" s="130">
        <v>0</v>
      </c>
      <c r="T344" s="131">
        <f>S344*H344</f>
        <v>0</v>
      </c>
      <c r="AR344" s="132" t="s">
        <v>172</v>
      </c>
      <c r="AT344" s="132" t="s">
        <v>343</v>
      </c>
      <c r="AU344" s="132" t="s">
        <v>74</v>
      </c>
      <c r="AY344" s="15" t="s">
        <v>124</v>
      </c>
      <c r="BE344" s="133">
        <f>IF(N344="základní",J344,0)</f>
        <v>12480</v>
      </c>
      <c r="BF344" s="133">
        <f>IF(N344="snížená",J344,0)</f>
        <v>0</v>
      </c>
      <c r="BG344" s="133">
        <f>IF(N344="zákl. přenesená",J344,0)</f>
        <v>0</v>
      </c>
      <c r="BH344" s="133">
        <f>IF(N344="sníž. přenesená",J344,0)</f>
        <v>0</v>
      </c>
      <c r="BI344" s="133">
        <f>IF(N344="nulová",J344,0)</f>
        <v>0</v>
      </c>
      <c r="BJ344" s="15" t="s">
        <v>72</v>
      </c>
      <c r="BK344" s="133">
        <f>ROUND(I344*H344,2)</f>
        <v>12480</v>
      </c>
      <c r="BL344" s="15" t="s">
        <v>131</v>
      </c>
      <c r="BM344" s="132" t="s">
        <v>4489</v>
      </c>
    </row>
    <row r="345" spans="2:65" s="1" customFormat="1">
      <c r="B345" s="27"/>
      <c r="D345" s="134" t="s">
        <v>133</v>
      </c>
      <c r="F345" s="135" t="s">
        <v>4488</v>
      </c>
      <c r="L345" s="27"/>
      <c r="M345" s="136"/>
      <c r="T345" s="47"/>
      <c r="AT345" s="15" t="s">
        <v>133</v>
      </c>
      <c r="AU345" s="15" t="s">
        <v>74</v>
      </c>
    </row>
    <row r="346" spans="2:65" s="1" customFormat="1" ht="24.2" customHeight="1">
      <c r="B346" s="121"/>
      <c r="C346" s="139" t="s">
        <v>853</v>
      </c>
      <c r="D346" s="139" t="s">
        <v>343</v>
      </c>
      <c r="E346" s="140" t="s">
        <v>4490</v>
      </c>
      <c r="F346" s="141" t="s">
        <v>4491</v>
      </c>
      <c r="G346" s="142" t="s">
        <v>156</v>
      </c>
      <c r="H346" s="143">
        <v>12</v>
      </c>
      <c r="I346" s="144">
        <v>1190</v>
      </c>
      <c r="J346" s="144">
        <f>ROUND(I346*H346,2)</f>
        <v>14280</v>
      </c>
      <c r="K346" s="141" t="s">
        <v>3999</v>
      </c>
      <c r="L346" s="145"/>
      <c r="M346" s="146" t="s">
        <v>3</v>
      </c>
      <c r="N346" s="147" t="s">
        <v>36</v>
      </c>
      <c r="O346" s="130">
        <v>0</v>
      </c>
      <c r="P346" s="130">
        <f>O346*H346</f>
        <v>0</v>
      </c>
      <c r="Q346" s="130">
        <v>2.128E-2</v>
      </c>
      <c r="R346" s="130">
        <f>Q346*H346</f>
        <v>0.25536000000000003</v>
      </c>
      <c r="S346" s="130">
        <v>0</v>
      </c>
      <c r="T346" s="131">
        <f>S346*H346</f>
        <v>0</v>
      </c>
      <c r="AR346" s="132" t="s">
        <v>172</v>
      </c>
      <c r="AT346" s="132" t="s">
        <v>343</v>
      </c>
      <c r="AU346" s="132" t="s">
        <v>74</v>
      </c>
      <c r="AY346" s="15" t="s">
        <v>124</v>
      </c>
      <c r="BE346" s="133">
        <f>IF(N346="základní",J346,0)</f>
        <v>14280</v>
      </c>
      <c r="BF346" s="133">
        <f>IF(N346="snížená",J346,0)</f>
        <v>0</v>
      </c>
      <c r="BG346" s="133">
        <f>IF(N346="zákl. přenesená",J346,0)</f>
        <v>0</v>
      </c>
      <c r="BH346" s="133">
        <f>IF(N346="sníž. přenesená",J346,0)</f>
        <v>0</v>
      </c>
      <c r="BI346" s="133">
        <f>IF(N346="nulová",J346,0)</f>
        <v>0</v>
      </c>
      <c r="BJ346" s="15" t="s">
        <v>72</v>
      </c>
      <c r="BK346" s="133">
        <f>ROUND(I346*H346,2)</f>
        <v>14280</v>
      </c>
      <c r="BL346" s="15" t="s">
        <v>131</v>
      </c>
      <c r="BM346" s="132" t="s">
        <v>4492</v>
      </c>
    </row>
    <row r="347" spans="2:65" s="1" customFormat="1">
      <c r="B347" s="27"/>
      <c r="D347" s="134" t="s">
        <v>133</v>
      </c>
      <c r="F347" s="135" t="s">
        <v>4491</v>
      </c>
      <c r="L347" s="27"/>
      <c r="M347" s="136"/>
      <c r="T347" s="47"/>
      <c r="AT347" s="15" t="s">
        <v>133</v>
      </c>
      <c r="AU347" s="15" t="s">
        <v>74</v>
      </c>
    </row>
    <row r="348" spans="2:65" s="1" customFormat="1" ht="16.5" customHeight="1">
      <c r="B348" s="121"/>
      <c r="C348" s="139" t="s">
        <v>859</v>
      </c>
      <c r="D348" s="139" t="s">
        <v>343</v>
      </c>
      <c r="E348" s="140" t="s">
        <v>4493</v>
      </c>
      <c r="F348" s="141" t="s">
        <v>4494</v>
      </c>
      <c r="G348" s="142" t="s">
        <v>156</v>
      </c>
      <c r="H348" s="143">
        <v>10</v>
      </c>
      <c r="I348" s="144">
        <v>57.9</v>
      </c>
      <c r="J348" s="144">
        <f>ROUND(I348*H348,2)</f>
        <v>579</v>
      </c>
      <c r="K348" s="141" t="s">
        <v>3999</v>
      </c>
      <c r="L348" s="145"/>
      <c r="M348" s="146" t="s">
        <v>3</v>
      </c>
      <c r="N348" s="147" t="s">
        <v>36</v>
      </c>
      <c r="O348" s="130">
        <v>0</v>
      </c>
      <c r="P348" s="130">
        <f>O348*H348</f>
        <v>0</v>
      </c>
      <c r="Q348" s="130">
        <v>5.2999999999999998E-4</v>
      </c>
      <c r="R348" s="130">
        <f>Q348*H348</f>
        <v>5.3E-3</v>
      </c>
      <c r="S348" s="130">
        <v>0</v>
      </c>
      <c r="T348" s="131">
        <f>S348*H348</f>
        <v>0</v>
      </c>
      <c r="AR348" s="132" t="s">
        <v>172</v>
      </c>
      <c r="AT348" s="132" t="s">
        <v>343</v>
      </c>
      <c r="AU348" s="132" t="s">
        <v>74</v>
      </c>
      <c r="AY348" s="15" t="s">
        <v>124</v>
      </c>
      <c r="BE348" s="133">
        <f>IF(N348="základní",J348,0)</f>
        <v>579</v>
      </c>
      <c r="BF348" s="133">
        <f>IF(N348="snížená",J348,0)</f>
        <v>0</v>
      </c>
      <c r="BG348" s="133">
        <f>IF(N348="zákl. přenesená",J348,0)</f>
        <v>0</v>
      </c>
      <c r="BH348" s="133">
        <f>IF(N348="sníž. přenesená",J348,0)</f>
        <v>0</v>
      </c>
      <c r="BI348" s="133">
        <f>IF(N348="nulová",J348,0)</f>
        <v>0</v>
      </c>
      <c r="BJ348" s="15" t="s">
        <v>72</v>
      </c>
      <c r="BK348" s="133">
        <f>ROUND(I348*H348,2)</f>
        <v>579</v>
      </c>
      <c r="BL348" s="15" t="s">
        <v>131</v>
      </c>
      <c r="BM348" s="132" t="s">
        <v>4495</v>
      </c>
    </row>
    <row r="349" spans="2:65" s="1" customFormat="1">
      <c r="B349" s="27"/>
      <c r="D349" s="134" t="s">
        <v>133</v>
      </c>
      <c r="F349" s="135" t="s">
        <v>4494</v>
      </c>
      <c r="L349" s="27"/>
      <c r="M349" s="136"/>
      <c r="T349" s="47"/>
      <c r="AT349" s="15" t="s">
        <v>133</v>
      </c>
      <c r="AU349" s="15" t="s">
        <v>74</v>
      </c>
    </row>
    <row r="350" spans="2:65" s="1" customFormat="1" ht="16.5" customHeight="1">
      <c r="B350" s="121"/>
      <c r="C350" s="139" t="s">
        <v>865</v>
      </c>
      <c r="D350" s="139" t="s">
        <v>343</v>
      </c>
      <c r="E350" s="140" t="s">
        <v>4496</v>
      </c>
      <c r="F350" s="141" t="s">
        <v>4497</v>
      </c>
      <c r="G350" s="142" t="s">
        <v>156</v>
      </c>
      <c r="H350" s="143">
        <v>20</v>
      </c>
      <c r="I350" s="144">
        <v>67.3</v>
      </c>
      <c r="J350" s="144">
        <f>ROUND(I350*H350,2)</f>
        <v>1346</v>
      </c>
      <c r="K350" s="141" t="s">
        <v>3999</v>
      </c>
      <c r="L350" s="145"/>
      <c r="M350" s="146" t="s">
        <v>3</v>
      </c>
      <c r="N350" s="147" t="s">
        <v>36</v>
      </c>
      <c r="O350" s="130">
        <v>0</v>
      </c>
      <c r="P350" s="130">
        <f>O350*H350</f>
        <v>0</v>
      </c>
      <c r="Q350" s="130">
        <v>5.9999999999999995E-4</v>
      </c>
      <c r="R350" s="130">
        <f>Q350*H350</f>
        <v>1.1999999999999999E-2</v>
      </c>
      <c r="S350" s="130">
        <v>0</v>
      </c>
      <c r="T350" s="131">
        <f>S350*H350</f>
        <v>0</v>
      </c>
      <c r="AR350" s="132" t="s">
        <v>172</v>
      </c>
      <c r="AT350" s="132" t="s">
        <v>343</v>
      </c>
      <c r="AU350" s="132" t="s">
        <v>74</v>
      </c>
      <c r="AY350" s="15" t="s">
        <v>124</v>
      </c>
      <c r="BE350" s="133">
        <f>IF(N350="základní",J350,0)</f>
        <v>1346</v>
      </c>
      <c r="BF350" s="133">
        <f>IF(N350="snížená",J350,0)</f>
        <v>0</v>
      </c>
      <c r="BG350" s="133">
        <f>IF(N350="zákl. přenesená",J350,0)</f>
        <v>0</v>
      </c>
      <c r="BH350" s="133">
        <f>IF(N350="sníž. přenesená",J350,0)</f>
        <v>0</v>
      </c>
      <c r="BI350" s="133">
        <f>IF(N350="nulová",J350,0)</f>
        <v>0</v>
      </c>
      <c r="BJ350" s="15" t="s">
        <v>72</v>
      </c>
      <c r="BK350" s="133">
        <f>ROUND(I350*H350,2)</f>
        <v>1346</v>
      </c>
      <c r="BL350" s="15" t="s">
        <v>131</v>
      </c>
      <c r="BM350" s="132" t="s">
        <v>4498</v>
      </c>
    </row>
    <row r="351" spans="2:65" s="1" customFormat="1">
      <c r="B351" s="27"/>
      <c r="D351" s="134" t="s">
        <v>133</v>
      </c>
      <c r="F351" s="135" t="s">
        <v>4497</v>
      </c>
      <c r="L351" s="27"/>
      <c r="M351" s="136"/>
      <c r="T351" s="47"/>
      <c r="AT351" s="15" t="s">
        <v>133</v>
      </c>
      <c r="AU351" s="15" t="s">
        <v>74</v>
      </c>
    </row>
    <row r="352" spans="2:65" s="1" customFormat="1" ht="16.5" customHeight="1">
      <c r="B352" s="121"/>
      <c r="C352" s="139" t="s">
        <v>871</v>
      </c>
      <c r="D352" s="139" t="s">
        <v>343</v>
      </c>
      <c r="E352" s="140" t="s">
        <v>4499</v>
      </c>
      <c r="F352" s="141" t="s">
        <v>4500</v>
      </c>
      <c r="G352" s="142" t="s">
        <v>156</v>
      </c>
      <c r="H352" s="143">
        <v>10</v>
      </c>
      <c r="I352" s="144">
        <v>129</v>
      </c>
      <c r="J352" s="144">
        <f>ROUND(I352*H352,2)</f>
        <v>1290</v>
      </c>
      <c r="K352" s="141" t="s">
        <v>3999</v>
      </c>
      <c r="L352" s="145"/>
      <c r="M352" s="146" t="s">
        <v>3</v>
      </c>
      <c r="N352" s="147" t="s">
        <v>36</v>
      </c>
      <c r="O352" s="130">
        <v>0</v>
      </c>
      <c r="P352" s="130">
        <f>O352*H352</f>
        <v>0</v>
      </c>
      <c r="Q352" s="130">
        <v>6.7000000000000002E-4</v>
      </c>
      <c r="R352" s="130">
        <f>Q352*H352</f>
        <v>6.7000000000000002E-3</v>
      </c>
      <c r="S352" s="130">
        <v>0</v>
      </c>
      <c r="T352" s="131">
        <f>S352*H352</f>
        <v>0</v>
      </c>
      <c r="AR352" s="132" t="s">
        <v>172</v>
      </c>
      <c r="AT352" s="132" t="s">
        <v>343</v>
      </c>
      <c r="AU352" s="132" t="s">
        <v>74</v>
      </c>
      <c r="AY352" s="15" t="s">
        <v>124</v>
      </c>
      <c r="BE352" s="133">
        <f>IF(N352="základní",J352,0)</f>
        <v>1290</v>
      </c>
      <c r="BF352" s="133">
        <f>IF(N352="snížená",J352,0)</f>
        <v>0</v>
      </c>
      <c r="BG352" s="133">
        <f>IF(N352="zákl. přenesená",J352,0)</f>
        <v>0</v>
      </c>
      <c r="BH352" s="133">
        <f>IF(N352="sníž. přenesená",J352,0)</f>
        <v>0</v>
      </c>
      <c r="BI352" s="133">
        <f>IF(N352="nulová",J352,0)</f>
        <v>0</v>
      </c>
      <c r="BJ352" s="15" t="s">
        <v>72</v>
      </c>
      <c r="BK352" s="133">
        <f>ROUND(I352*H352,2)</f>
        <v>1290</v>
      </c>
      <c r="BL352" s="15" t="s">
        <v>131</v>
      </c>
      <c r="BM352" s="132" t="s">
        <v>4501</v>
      </c>
    </row>
    <row r="353" spans="2:65" s="1" customFormat="1">
      <c r="B353" s="27"/>
      <c r="D353" s="134" t="s">
        <v>133</v>
      </c>
      <c r="F353" s="135" t="s">
        <v>4500</v>
      </c>
      <c r="L353" s="27"/>
      <c r="M353" s="136"/>
      <c r="T353" s="47"/>
      <c r="AT353" s="15" t="s">
        <v>133</v>
      </c>
      <c r="AU353" s="15" t="s">
        <v>74</v>
      </c>
    </row>
    <row r="354" spans="2:65" s="1" customFormat="1" ht="24.2" customHeight="1">
      <c r="B354" s="121"/>
      <c r="C354" s="139" t="s">
        <v>877</v>
      </c>
      <c r="D354" s="139" t="s">
        <v>343</v>
      </c>
      <c r="E354" s="140" t="s">
        <v>4502</v>
      </c>
      <c r="F354" s="141" t="s">
        <v>4503</v>
      </c>
      <c r="G354" s="142" t="s">
        <v>156</v>
      </c>
      <c r="H354" s="143">
        <v>20</v>
      </c>
      <c r="I354" s="144">
        <v>7</v>
      </c>
      <c r="J354" s="144">
        <f>ROUND(I354*H354,2)</f>
        <v>140</v>
      </c>
      <c r="K354" s="141" t="s">
        <v>3999</v>
      </c>
      <c r="L354" s="145"/>
      <c r="M354" s="146" t="s">
        <v>3</v>
      </c>
      <c r="N354" s="147" t="s">
        <v>36</v>
      </c>
      <c r="O354" s="130">
        <v>0</v>
      </c>
      <c r="P354" s="130">
        <f>O354*H354</f>
        <v>0</v>
      </c>
      <c r="Q354" s="130">
        <v>0</v>
      </c>
      <c r="R354" s="130">
        <f>Q354*H354</f>
        <v>0</v>
      </c>
      <c r="S354" s="130">
        <v>0</v>
      </c>
      <c r="T354" s="131">
        <f>S354*H354</f>
        <v>0</v>
      </c>
      <c r="AR354" s="132" t="s">
        <v>172</v>
      </c>
      <c r="AT354" s="132" t="s">
        <v>343</v>
      </c>
      <c r="AU354" s="132" t="s">
        <v>74</v>
      </c>
      <c r="AY354" s="15" t="s">
        <v>124</v>
      </c>
      <c r="BE354" s="133">
        <f>IF(N354="základní",J354,0)</f>
        <v>140</v>
      </c>
      <c r="BF354" s="133">
        <f>IF(N354="snížená",J354,0)</f>
        <v>0</v>
      </c>
      <c r="BG354" s="133">
        <f>IF(N354="zákl. přenesená",J354,0)</f>
        <v>0</v>
      </c>
      <c r="BH354" s="133">
        <f>IF(N354="sníž. přenesená",J354,0)</f>
        <v>0</v>
      </c>
      <c r="BI354" s="133">
        <f>IF(N354="nulová",J354,0)</f>
        <v>0</v>
      </c>
      <c r="BJ354" s="15" t="s">
        <v>72</v>
      </c>
      <c r="BK354" s="133">
        <f>ROUND(I354*H354,2)</f>
        <v>140</v>
      </c>
      <c r="BL354" s="15" t="s">
        <v>131</v>
      </c>
      <c r="BM354" s="132" t="s">
        <v>4504</v>
      </c>
    </row>
    <row r="355" spans="2:65" s="1" customFormat="1">
      <c r="B355" s="27"/>
      <c r="D355" s="134" t="s">
        <v>133</v>
      </c>
      <c r="F355" s="135" t="s">
        <v>4503</v>
      </c>
      <c r="L355" s="27"/>
      <c r="M355" s="136"/>
      <c r="T355" s="47"/>
      <c r="AT355" s="15" t="s">
        <v>133</v>
      </c>
      <c r="AU355" s="15" t="s">
        <v>74</v>
      </c>
    </row>
    <row r="356" spans="2:65" s="1" customFormat="1" ht="37.9" customHeight="1">
      <c r="B356" s="121"/>
      <c r="C356" s="139" t="s">
        <v>883</v>
      </c>
      <c r="D356" s="139" t="s">
        <v>343</v>
      </c>
      <c r="E356" s="140" t="s">
        <v>4505</v>
      </c>
      <c r="F356" s="141" t="s">
        <v>4506</v>
      </c>
      <c r="G356" s="142" t="s">
        <v>156</v>
      </c>
      <c r="H356" s="143">
        <v>10</v>
      </c>
      <c r="I356" s="144">
        <v>5250</v>
      </c>
      <c r="J356" s="144">
        <f>ROUND(I356*H356,2)</f>
        <v>52500</v>
      </c>
      <c r="K356" s="141" t="s">
        <v>3999</v>
      </c>
      <c r="L356" s="145"/>
      <c r="M356" s="146" t="s">
        <v>3</v>
      </c>
      <c r="N356" s="147" t="s">
        <v>36</v>
      </c>
      <c r="O356" s="130">
        <v>0</v>
      </c>
      <c r="P356" s="130">
        <f>O356*H356</f>
        <v>0</v>
      </c>
      <c r="Q356" s="130">
        <v>0.32729999999999998</v>
      </c>
      <c r="R356" s="130">
        <f>Q356*H356</f>
        <v>3.2729999999999997</v>
      </c>
      <c r="S356" s="130">
        <v>0</v>
      </c>
      <c r="T356" s="131">
        <f>S356*H356</f>
        <v>0</v>
      </c>
      <c r="AR356" s="132" t="s">
        <v>172</v>
      </c>
      <c r="AT356" s="132" t="s">
        <v>343</v>
      </c>
      <c r="AU356" s="132" t="s">
        <v>74</v>
      </c>
      <c r="AY356" s="15" t="s">
        <v>124</v>
      </c>
      <c r="BE356" s="133">
        <f>IF(N356="základní",J356,0)</f>
        <v>52500</v>
      </c>
      <c r="BF356" s="133">
        <f>IF(N356="snížená",J356,0)</f>
        <v>0</v>
      </c>
      <c r="BG356" s="133">
        <f>IF(N356="zákl. přenesená",J356,0)</f>
        <v>0</v>
      </c>
      <c r="BH356" s="133">
        <f>IF(N356="sníž. přenesená",J356,0)</f>
        <v>0</v>
      </c>
      <c r="BI356" s="133">
        <f>IF(N356="nulová",J356,0)</f>
        <v>0</v>
      </c>
      <c r="BJ356" s="15" t="s">
        <v>72</v>
      </c>
      <c r="BK356" s="133">
        <f>ROUND(I356*H356,2)</f>
        <v>52500</v>
      </c>
      <c r="BL356" s="15" t="s">
        <v>131</v>
      </c>
      <c r="BM356" s="132" t="s">
        <v>4507</v>
      </c>
    </row>
    <row r="357" spans="2:65" s="1" customFormat="1" ht="29.25">
      <c r="B357" s="27"/>
      <c r="D357" s="134" t="s">
        <v>133</v>
      </c>
      <c r="F357" s="135" t="s">
        <v>4506</v>
      </c>
      <c r="L357" s="27"/>
      <c r="M357" s="136"/>
      <c r="T357" s="47"/>
      <c r="AT357" s="15" t="s">
        <v>133</v>
      </c>
      <c r="AU357" s="15" t="s">
        <v>74</v>
      </c>
    </row>
    <row r="358" spans="2:65" s="1" customFormat="1" ht="24.2" customHeight="1">
      <c r="B358" s="121"/>
      <c r="C358" s="139" t="s">
        <v>889</v>
      </c>
      <c r="D358" s="139" t="s">
        <v>343</v>
      </c>
      <c r="E358" s="140" t="s">
        <v>4508</v>
      </c>
      <c r="F358" s="141" t="s">
        <v>4509</v>
      </c>
      <c r="G358" s="142" t="s">
        <v>156</v>
      </c>
      <c r="H358" s="143">
        <v>30</v>
      </c>
      <c r="I358" s="144">
        <v>22</v>
      </c>
      <c r="J358" s="144">
        <f>ROUND(I358*H358,2)</f>
        <v>660</v>
      </c>
      <c r="K358" s="141" t="s">
        <v>3999</v>
      </c>
      <c r="L358" s="145"/>
      <c r="M358" s="146" t="s">
        <v>3</v>
      </c>
      <c r="N358" s="147" t="s">
        <v>36</v>
      </c>
      <c r="O358" s="130">
        <v>0</v>
      </c>
      <c r="P358" s="130">
        <f>O358*H358</f>
        <v>0</v>
      </c>
      <c r="Q358" s="130">
        <v>2.5999999999999998E-4</v>
      </c>
      <c r="R358" s="130">
        <f>Q358*H358</f>
        <v>7.7999999999999996E-3</v>
      </c>
      <c r="S358" s="130">
        <v>0</v>
      </c>
      <c r="T358" s="131">
        <f>S358*H358</f>
        <v>0</v>
      </c>
      <c r="AR358" s="132" t="s">
        <v>172</v>
      </c>
      <c r="AT358" s="132" t="s">
        <v>343</v>
      </c>
      <c r="AU358" s="132" t="s">
        <v>74</v>
      </c>
      <c r="AY358" s="15" t="s">
        <v>124</v>
      </c>
      <c r="BE358" s="133">
        <f>IF(N358="základní",J358,0)</f>
        <v>660</v>
      </c>
      <c r="BF358" s="133">
        <f>IF(N358="snížená",J358,0)</f>
        <v>0</v>
      </c>
      <c r="BG358" s="133">
        <f>IF(N358="zákl. přenesená",J358,0)</f>
        <v>0</v>
      </c>
      <c r="BH358" s="133">
        <f>IF(N358="sníž. přenesená",J358,0)</f>
        <v>0</v>
      </c>
      <c r="BI358" s="133">
        <f>IF(N358="nulová",J358,0)</f>
        <v>0</v>
      </c>
      <c r="BJ358" s="15" t="s">
        <v>72</v>
      </c>
      <c r="BK358" s="133">
        <f>ROUND(I358*H358,2)</f>
        <v>660</v>
      </c>
      <c r="BL358" s="15" t="s">
        <v>131</v>
      </c>
      <c r="BM358" s="132" t="s">
        <v>4510</v>
      </c>
    </row>
    <row r="359" spans="2:65" s="1" customFormat="1" ht="19.5">
      <c r="B359" s="27"/>
      <c r="D359" s="134" t="s">
        <v>133</v>
      </c>
      <c r="F359" s="135" t="s">
        <v>4509</v>
      </c>
      <c r="L359" s="27"/>
      <c r="M359" s="136"/>
      <c r="T359" s="47"/>
      <c r="AT359" s="15" t="s">
        <v>133</v>
      </c>
      <c r="AU359" s="15" t="s">
        <v>74</v>
      </c>
    </row>
    <row r="360" spans="2:65" s="1" customFormat="1" ht="24.2" customHeight="1">
      <c r="B360" s="121"/>
      <c r="C360" s="139" t="s">
        <v>895</v>
      </c>
      <c r="D360" s="139" t="s">
        <v>343</v>
      </c>
      <c r="E360" s="140" t="s">
        <v>4511</v>
      </c>
      <c r="F360" s="141" t="s">
        <v>4512</v>
      </c>
      <c r="G360" s="142" t="s">
        <v>156</v>
      </c>
      <c r="H360" s="143">
        <v>40</v>
      </c>
      <c r="I360" s="144">
        <v>35</v>
      </c>
      <c r="J360" s="144">
        <f>ROUND(I360*H360,2)</f>
        <v>1400</v>
      </c>
      <c r="K360" s="141" t="s">
        <v>3999</v>
      </c>
      <c r="L360" s="145"/>
      <c r="M360" s="146" t="s">
        <v>3</v>
      </c>
      <c r="N360" s="147" t="s">
        <v>36</v>
      </c>
      <c r="O360" s="130">
        <v>0</v>
      </c>
      <c r="P360" s="130">
        <f>O360*H360</f>
        <v>0</v>
      </c>
      <c r="Q360" s="130">
        <v>2.9999999999999997E-4</v>
      </c>
      <c r="R360" s="130">
        <f>Q360*H360</f>
        <v>1.1999999999999999E-2</v>
      </c>
      <c r="S360" s="130">
        <v>0</v>
      </c>
      <c r="T360" s="131">
        <f>S360*H360</f>
        <v>0</v>
      </c>
      <c r="AR360" s="132" t="s">
        <v>172</v>
      </c>
      <c r="AT360" s="132" t="s">
        <v>343</v>
      </c>
      <c r="AU360" s="132" t="s">
        <v>74</v>
      </c>
      <c r="AY360" s="15" t="s">
        <v>124</v>
      </c>
      <c r="BE360" s="133">
        <f>IF(N360="základní",J360,0)</f>
        <v>1400</v>
      </c>
      <c r="BF360" s="133">
        <f>IF(N360="snížená",J360,0)</f>
        <v>0</v>
      </c>
      <c r="BG360" s="133">
        <f>IF(N360="zákl. přenesená",J360,0)</f>
        <v>0</v>
      </c>
      <c r="BH360" s="133">
        <f>IF(N360="sníž. přenesená",J360,0)</f>
        <v>0</v>
      </c>
      <c r="BI360" s="133">
        <f>IF(N360="nulová",J360,0)</f>
        <v>0</v>
      </c>
      <c r="BJ360" s="15" t="s">
        <v>72</v>
      </c>
      <c r="BK360" s="133">
        <f>ROUND(I360*H360,2)</f>
        <v>1400</v>
      </c>
      <c r="BL360" s="15" t="s">
        <v>131</v>
      </c>
      <c r="BM360" s="132" t="s">
        <v>4513</v>
      </c>
    </row>
    <row r="361" spans="2:65" s="1" customFormat="1" ht="19.5">
      <c r="B361" s="27"/>
      <c r="D361" s="134" t="s">
        <v>133</v>
      </c>
      <c r="F361" s="135" t="s">
        <v>4512</v>
      </c>
      <c r="L361" s="27"/>
      <c r="M361" s="136"/>
      <c r="T361" s="47"/>
      <c r="AT361" s="15" t="s">
        <v>133</v>
      </c>
      <c r="AU361" s="15" t="s">
        <v>74</v>
      </c>
    </row>
    <row r="362" spans="2:65" s="1" customFormat="1" ht="33" customHeight="1">
      <c r="B362" s="121"/>
      <c r="C362" s="139" t="s">
        <v>901</v>
      </c>
      <c r="D362" s="139" t="s">
        <v>343</v>
      </c>
      <c r="E362" s="140" t="s">
        <v>4514</v>
      </c>
      <c r="F362" s="141" t="s">
        <v>4515</v>
      </c>
      <c r="G362" s="142" t="s">
        <v>156</v>
      </c>
      <c r="H362" s="143">
        <v>50</v>
      </c>
      <c r="I362" s="144">
        <v>189</v>
      </c>
      <c r="J362" s="144">
        <f>ROUND(I362*H362,2)</f>
        <v>9450</v>
      </c>
      <c r="K362" s="141" t="s">
        <v>3999</v>
      </c>
      <c r="L362" s="145"/>
      <c r="M362" s="146" t="s">
        <v>3</v>
      </c>
      <c r="N362" s="147" t="s">
        <v>36</v>
      </c>
      <c r="O362" s="130">
        <v>0</v>
      </c>
      <c r="P362" s="130">
        <f>O362*H362</f>
        <v>0</v>
      </c>
      <c r="Q362" s="130">
        <v>1.23E-3</v>
      </c>
      <c r="R362" s="130">
        <f>Q362*H362</f>
        <v>6.1499999999999999E-2</v>
      </c>
      <c r="S362" s="130">
        <v>0</v>
      </c>
      <c r="T362" s="131">
        <f>S362*H362</f>
        <v>0</v>
      </c>
      <c r="AR362" s="132" t="s">
        <v>172</v>
      </c>
      <c r="AT362" s="132" t="s">
        <v>343</v>
      </c>
      <c r="AU362" s="132" t="s">
        <v>74</v>
      </c>
      <c r="AY362" s="15" t="s">
        <v>124</v>
      </c>
      <c r="BE362" s="133">
        <f>IF(N362="základní",J362,0)</f>
        <v>9450</v>
      </c>
      <c r="BF362" s="133">
        <f>IF(N362="snížená",J362,0)</f>
        <v>0</v>
      </c>
      <c r="BG362" s="133">
        <f>IF(N362="zákl. přenesená",J362,0)</f>
        <v>0</v>
      </c>
      <c r="BH362" s="133">
        <f>IF(N362="sníž. přenesená",J362,0)</f>
        <v>0</v>
      </c>
      <c r="BI362" s="133">
        <f>IF(N362="nulová",J362,0)</f>
        <v>0</v>
      </c>
      <c r="BJ362" s="15" t="s">
        <v>72</v>
      </c>
      <c r="BK362" s="133">
        <f>ROUND(I362*H362,2)</f>
        <v>9450</v>
      </c>
      <c r="BL362" s="15" t="s">
        <v>131</v>
      </c>
      <c r="BM362" s="132" t="s">
        <v>4516</v>
      </c>
    </row>
    <row r="363" spans="2:65" s="1" customFormat="1" ht="19.5">
      <c r="B363" s="27"/>
      <c r="D363" s="134" t="s">
        <v>133</v>
      </c>
      <c r="F363" s="135" t="s">
        <v>4515</v>
      </c>
      <c r="L363" s="27"/>
      <c r="M363" s="136"/>
      <c r="T363" s="47"/>
      <c r="AT363" s="15" t="s">
        <v>133</v>
      </c>
      <c r="AU363" s="15" t="s">
        <v>74</v>
      </c>
    </row>
    <row r="364" spans="2:65" s="1" customFormat="1" ht="24.2" customHeight="1">
      <c r="B364" s="121"/>
      <c r="C364" s="139" t="s">
        <v>907</v>
      </c>
      <c r="D364" s="139" t="s">
        <v>343</v>
      </c>
      <c r="E364" s="140" t="s">
        <v>4517</v>
      </c>
      <c r="F364" s="141" t="s">
        <v>4518</v>
      </c>
      <c r="G364" s="142" t="s">
        <v>156</v>
      </c>
      <c r="H364" s="143">
        <v>100</v>
      </c>
      <c r="I364" s="144">
        <v>119</v>
      </c>
      <c r="J364" s="144">
        <f>ROUND(I364*H364,2)</f>
        <v>11900</v>
      </c>
      <c r="K364" s="141" t="s">
        <v>3999</v>
      </c>
      <c r="L364" s="145"/>
      <c r="M364" s="146" t="s">
        <v>3</v>
      </c>
      <c r="N364" s="147" t="s">
        <v>36</v>
      </c>
      <c r="O364" s="130">
        <v>0</v>
      </c>
      <c r="P364" s="130">
        <f>O364*H364</f>
        <v>0</v>
      </c>
      <c r="Q364" s="130">
        <v>1.23E-3</v>
      </c>
      <c r="R364" s="130">
        <f>Q364*H364</f>
        <v>0.123</v>
      </c>
      <c r="S364" s="130">
        <v>0</v>
      </c>
      <c r="T364" s="131">
        <f>S364*H364</f>
        <v>0</v>
      </c>
      <c r="AR364" s="132" t="s">
        <v>172</v>
      </c>
      <c r="AT364" s="132" t="s">
        <v>343</v>
      </c>
      <c r="AU364" s="132" t="s">
        <v>74</v>
      </c>
      <c r="AY364" s="15" t="s">
        <v>124</v>
      </c>
      <c r="BE364" s="133">
        <f>IF(N364="základní",J364,0)</f>
        <v>11900</v>
      </c>
      <c r="BF364" s="133">
        <f>IF(N364="snížená",J364,0)</f>
        <v>0</v>
      </c>
      <c r="BG364" s="133">
        <f>IF(N364="zákl. přenesená",J364,0)</f>
        <v>0</v>
      </c>
      <c r="BH364" s="133">
        <f>IF(N364="sníž. přenesená",J364,0)</f>
        <v>0</v>
      </c>
      <c r="BI364" s="133">
        <f>IF(N364="nulová",J364,0)</f>
        <v>0</v>
      </c>
      <c r="BJ364" s="15" t="s">
        <v>72</v>
      </c>
      <c r="BK364" s="133">
        <f>ROUND(I364*H364,2)</f>
        <v>11900</v>
      </c>
      <c r="BL364" s="15" t="s">
        <v>131</v>
      </c>
      <c r="BM364" s="132" t="s">
        <v>4519</v>
      </c>
    </row>
    <row r="365" spans="2:65" s="1" customFormat="1" ht="19.5">
      <c r="B365" s="27"/>
      <c r="D365" s="134" t="s">
        <v>133</v>
      </c>
      <c r="F365" s="135" t="s">
        <v>4518</v>
      </c>
      <c r="L365" s="27"/>
      <c r="M365" s="136"/>
      <c r="T365" s="47"/>
      <c r="AT365" s="15" t="s">
        <v>133</v>
      </c>
      <c r="AU365" s="15" t="s">
        <v>74</v>
      </c>
    </row>
    <row r="366" spans="2:65" s="1" customFormat="1" ht="21.75" customHeight="1">
      <c r="B366" s="121"/>
      <c r="C366" s="139" t="s">
        <v>911</v>
      </c>
      <c r="D366" s="139" t="s">
        <v>343</v>
      </c>
      <c r="E366" s="140" t="s">
        <v>4520</v>
      </c>
      <c r="F366" s="141" t="s">
        <v>4521</v>
      </c>
      <c r="G366" s="142" t="s">
        <v>156</v>
      </c>
      <c r="H366" s="143">
        <v>10</v>
      </c>
      <c r="I366" s="144">
        <v>49.7</v>
      </c>
      <c r="J366" s="144">
        <f>ROUND(I366*H366,2)</f>
        <v>497</v>
      </c>
      <c r="K366" s="141" t="s">
        <v>3999</v>
      </c>
      <c r="L366" s="145"/>
      <c r="M366" s="146" t="s">
        <v>3</v>
      </c>
      <c r="N366" s="147" t="s">
        <v>36</v>
      </c>
      <c r="O366" s="130">
        <v>0</v>
      </c>
      <c r="P366" s="130">
        <f>O366*H366</f>
        <v>0</v>
      </c>
      <c r="Q366" s="130">
        <v>4.6999999999999999E-4</v>
      </c>
      <c r="R366" s="130">
        <f>Q366*H366</f>
        <v>4.7000000000000002E-3</v>
      </c>
      <c r="S366" s="130">
        <v>0</v>
      </c>
      <c r="T366" s="131">
        <f>S366*H366</f>
        <v>0</v>
      </c>
      <c r="AR366" s="132" t="s">
        <v>172</v>
      </c>
      <c r="AT366" s="132" t="s">
        <v>343</v>
      </c>
      <c r="AU366" s="132" t="s">
        <v>74</v>
      </c>
      <c r="AY366" s="15" t="s">
        <v>124</v>
      </c>
      <c r="BE366" s="133">
        <f>IF(N366="základní",J366,0)</f>
        <v>497</v>
      </c>
      <c r="BF366" s="133">
        <f>IF(N366="snížená",J366,0)</f>
        <v>0</v>
      </c>
      <c r="BG366" s="133">
        <f>IF(N366="zákl. přenesená",J366,0)</f>
        <v>0</v>
      </c>
      <c r="BH366" s="133">
        <f>IF(N366="sníž. přenesená",J366,0)</f>
        <v>0</v>
      </c>
      <c r="BI366" s="133">
        <f>IF(N366="nulová",J366,0)</f>
        <v>0</v>
      </c>
      <c r="BJ366" s="15" t="s">
        <v>72</v>
      </c>
      <c r="BK366" s="133">
        <f>ROUND(I366*H366,2)</f>
        <v>497</v>
      </c>
      <c r="BL366" s="15" t="s">
        <v>131</v>
      </c>
      <c r="BM366" s="132" t="s">
        <v>4522</v>
      </c>
    </row>
    <row r="367" spans="2:65" s="1" customFormat="1">
      <c r="B367" s="27"/>
      <c r="D367" s="134" t="s">
        <v>133</v>
      </c>
      <c r="F367" s="135" t="s">
        <v>4521</v>
      </c>
      <c r="L367" s="27"/>
      <c r="M367" s="136"/>
      <c r="T367" s="47"/>
      <c r="AT367" s="15" t="s">
        <v>133</v>
      </c>
      <c r="AU367" s="15" t="s">
        <v>74</v>
      </c>
    </row>
    <row r="368" spans="2:65" s="1" customFormat="1" ht="21.75" customHeight="1">
      <c r="B368" s="121"/>
      <c r="C368" s="139" t="s">
        <v>917</v>
      </c>
      <c r="D368" s="139" t="s">
        <v>343</v>
      </c>
      <c r="E368" s="140" t="s">
        <v>4523</v>
      </c>
      <c r="F368" s="141" t="s">
        <v>4524</v>
      </c>
      <c r="G368" s="142" t="s">
        <v>156</v>
      </c>
      <c r="H368" s="143">
        <v>20</v>
      </c>
      <c r="I368" s="144">
        <v>46.8</v>
      </c>
      <c r="J368" s="144">
        <f>ROUND(I368*H368,2)</f>
        <v>936</v>
      </c>
      <c r="K368" s="141" t="s">
        <v>3999</v>
      </c>
      <c r="L368" s="145"/>
      <c r="M368" s="146" t="s">
        <v>3</v>
      </c>
      <c r="N368" s="147" t="s">
        <v>36</v>
      </c>
      <c r="O368" s="130">
        <v>0</v>
      </c>
      <c r="P368" s="130">
        <f>O368*H368</f>
        <v>0</v>
      </c>
      <c r="Q368" s="130">
        <v>4.8999999999999998E-4</v>
      </c>
      <c r="R368" s="130">
        <f>Q368*H368</f>
        <v>9.7999999999999997E-3</v>
      </c>
      <c r="S368" s="130">
        <v>0</v>
      </c>
      <c r="T368" s="131">
        <f>S368*H368</f>
        <v>0</v>
      </c>
      <c r="AR368" s="132" t="s">
        <v>172</v>
      </c>
      <c r="AT368" s="132" t="s">
        <v>343</v>
      </c>
      <c r="AU368" s="132" t="s">
        <v>74</v>
      </c>
      <c r="AY368" s="15" t="s">
        <v>124</v>
      </c>
      <c r="BE368" s="133">
        <f>IF(N368="základní",J368,0)</f>
        <v>936</v>
      </c>
      <c r="BF368" s="133">
        <f>IF(N368="snížená",J368,0)</f>
        <v>0</v>
      </c>
      <c r="BG368" s="133">
        <f>IF(N368="zákl. přenesená",J368,0)</f>
        <v>0</v>
      </c>
      <c r="BH368" s="133">
        <f>IF(N368="sníž. přenesená",J368,0)</f>
        <v>0</v>
      </c>
      <c r="BI368" s="133">
        <f>IF(N368="nulová",J368,0)</f>
        <v>0</v>
      </c>
      <c r="BJ368" s="15" t="s">
        <v>72</v>
      </c>
      <c r="BK368" s="133">
        <f>ROUND(I368*H368,2)</f>
        <v>936</v>
      </c>
      <c r="BL368" s="15" t="s">
        <v>131</v>
      </c>
      <c r="BM368" s="132" t="s">
        <v>4525</v>
      </c>
    </row>
    <row r="369" spans="2:65" s="1" customFormat="1">
      <c r="B369" s="27"/>
      <c r="D369" s="134" t="s">
        <v>133</v>
      </c>
      <c r="F369" s="135" t="s">
        <v>4524</v>
      </c>
      <c r="L369" s="27"/>
      <c r="M369" s="136"/>
      <c r="T369" s="47"/>
      <c r="AT369" s="15" t="s">
        <v>133</v>
      </c>
      <c r="AU369" s="15" t="s">
        <v>74</v>
      </c>
    </row>
    <row r="370" spans="2:65" s="1" customFormat="1" ht="21.75" customHeight="1">
      <c r="B370" s="121"/>
      <c r="C370" s="139" t="s">
        <v>923</v>
      </c>
      <c r="D370" s="139" t="s">
        <v>343</v>
      </c>
      <c r="E370" s="140" t="s">
        <v>4526</v>
      </c>
      <c r="F370" s="141" t="s">
        <v>4527</v>
      </c>
      <c r="G370" s="142" t="s">
        <v>156</v>
      </c>
      <c r="H370" s="143">
        <v>100</v>
      </c>
      <c r="I370" s="144">
        <v>30.5</v>
      </c>
      <c r="J370" s="144">
        <f>ROUND(I370*H370,2)</f>
        <v>3050</v>
      </c>
      <c r="K370" s="141" t="s">
        <v>3999</v>
      </c>
      <c r="L370" s="145"/>
      <c r="M370" s="146" t="s">
        <v>3</v>
      </c>
      <c r="N370" s="147" t="s">
        <v>36</v>
      </c>
      <c r="O370" s="130">
        <v>0</v>
      </c>
      <c r="P370" s="130">
        <f>O370*H370</f>
        <v>0</v>
      </c>
      <c r="Q370" s="130">
        <v>5.1000000000000004E-4</v>
      </c>
      <c r="R370" s="130">
        <f>Q370*H370</f>
        <v>5.1000000000000004E-2</v>
      </c>
      <c r="S370" s="130">
        <v>0</v>
      </c>
      <c r="T370" s="131">
        <f>S370*H370</f>
        <v>0</v>
      </c>
      <c r="AR370" s="132" t="s">
        <v>172</v>
      </c>
      <c r="AT370" s="132" t="s">
        <v>343</v>
      </c>
      <c r="AU370" s="132" t="s">
        <v>74</v>
      </c>
      <c r="AY370" s="15" t="s">
        <v>124</v>
      </c>
      <c r="BE370" s="133">
        <f>IF(N370="základní",J370,0)</f>
        <v>3050</v>
      </c>
      <c r="BF370" s="133">
        <f>IF(N370="snížená",J370,0)</f>
        <v>0</v>
      </c>
      <c r="BG370" s="133">
        <f>IF(N370="zákl. přenesená",J370,0)</f>
        <v>0</v>
      </c>
      <c r="BH370" s="133">
        <f>IF(N370="sníž. přenesená",J370,0)</f>
        <v>0</v>
      </c>
      <c r="BI370" s="133">
        <f>IF(N370="nulová",J370,0)</f>
        <v>0</v>
      </c>
      <c r="BJ370" s="15" t="s">
        <v>72</v>
      </c>
      <c r="BK370" s="133">
        <f>ROUND(I370*H370,2)</f>
        <v>3050</v>
      </c>
      <c r="BL370" s="15" t="s">
        <v>131</v>
      </c>
      <c r="BM370" s="132" t="s">
        <v>4528</v>
      </c>
    </row>
    <row r="371" spans="2:65" s="1" customFormat="1">
      <c r="B371" s="27"/>
      <c r="D371" s="134" t="s">
        <v>133</v>
      </c>
      <c r="F371" s="135" t="s">
        <v>4527</v>
      </c>
      <c r="L371" s="27"/>
      <c r="M371" s="136"/>
      <c r="T371" s="47"/>
      <c r="AT371" s="15" t="s">
        <v>133</v>
      </c>
      <c r="AU371" s="15" t="s">
        <v>74</v>
      </c>
    </row>
    <row r="372" spans="2:65" s="1" customFormat="1" ht="24.2" customHeight="1">
      <c r="B372" s="121"/>
      <c r="C372" s="139" t="s">
        <v>929</v>
      </c>
      <c r="D372" s="139" t="s">
        <v>343</v>
      </c>
      <c r="E372" s="140" t="s">
        <v>4529</v>
      </c>
      <c r="F372" s="141" t="s">
        <v>4530</v>
      </c>
      <c r="G372" s="142" t="s">
        <v>156</v>
      </c>
      <c r="H372" s="143">
        <v>60</v>
      </c>
      <c r="I372" s="144">
        <v>40.1</v>
      </c>
      <c r="J372" s="144">
        <f>ROUND(I372*H372,2)</f>
        <v>2406</v>
      </c>
      <c r="K372" s="141" t="s">
        <v>3999</v>
      </c>
      <c r="L372" s="145"/>
      <c r="M372" s="146" t="s">
        <v>3</v>
      </c>
      <c r="N372" s="147" t="s">
        <v>36</v>
      </c>
      <c r="O372" s="130">
        <v>0</v>
      </c>
      <c r="P372" s="130">
        <f>O372*H372</f>
        <v>0</v>
      </c>
      <c r="Q372" s="130">
        <v>0</v>
      </c>
      <c r="R372" s="130">
        <f>Q372*H372</f>
        <v>0</v>
      </c>
      <c r="S372" s="130">
        <v>0</v>
      </c>
      <c r="T372" s="131">
        <f>S372*H372</f>
        <v>0</v>
      </c>
      <c r="AR372" s="132" t="s">
        <v>172</v>
      </c>
      <c r="AT372" s="132" t="s">
        <v>343</v>
      </c>
      <c r="AU372" s="132" t="s">
        <v>74</v>
      </c>
      <c r="AY372" s="15" t="s">
        <v>124</v>
      </c>
      <c r="BE372" s="133">
        <f>IF(N372="základní",J372,0)</f>
        <v>2406</v>
      </c>
      <c r="BF372" s="133">
        <f>IF(N372="snížená",J372,0)</f>
        <v>0</v>
      </c>
      <c r="BG372" s="133">
        <f>IF(N372="zákl. přenesená",J372,0)</f>
        <v>0</v>
      </c>
      <c r="BH372" s="133">
        <f>IF(N372="sníž. přenesená",J372,0)</f>
        <v>0</v>
      </c>
      <c r="BI372" s="133">
        <f>IF(N372="nulová",J372,0)</f>
        <v>0</v>
      </c>
      <c r="BJ372" s="15" t="s">
        <v>72</v>
      </c>
      <c r="BK372" s="133">
        <f>ROUND(I372*H372,2)</f>
        <v>2406</v>
      </c>
      <c r="BL372" s="15" t="s">
        <v>131</v>
      </c>
      <c r="BM372" s="132" t="s">
        <v>4531</v>
      </c>
    </row>
    <row r="373" spans="2:65" s="1" customFormat="1">
      <c r="B373" s="27"/>
      <c r="D373" s="134" t="s">
        <v>133</v>
      </c>
      <c r="F373" s="135" t="s">
        <v>4530</v>
      </c>
      <c r="L373" s="27"/>
      <c r="M373" s="136"/>
      <c r="T373" s="47"/>
      <c r="AT373" s="15" t="s">
        <v>133</v>
      </c>
      <c r="AU373" s="15" t="s">
        <v>74</v>
      </c>
    </row>
    <row r="374" spans="2:65" s="1" customFormat="1" ht="16.5" customHeight="1">
      <c r="B374" s="121"/>
      <c r="C374" s="139" t="s">
        <v>934</v>
      </c>
      <c r="D374" s="139" t="s">
        <v>343</v>
      </c>
      <c r="E374" s="140" t="s">
        <v>4532</v>
      </c>
      <c r="F374" s="141" t="s">
        <v>4533</v>
      </c>
      <c r="G374" s="142" t="s">
        <v>156</v>
      </c>
      <c r="H374" s="143">
        <v>20</v>
      </c>
      <c r="I374" s="144">
        <v>41.6</v>
      </c>
      <c r="J374" s="144">
        <f>ROUND(I374*H374,2)</f>
        <v>832</v>
      </c>
      <c r="K374" s="141" t="s">
        <v>3999</v>
      </c>
      <c r="L374" s="145"/>
      <c r="M374" s="146" t="s">
        <v>3</v>
      </c>
      <c r="N374" s="147" t="s">
        <v>36</v>
      </c>
      <c r="O374" s="130">
        <v>0</v>
      </c>
      <c r="P374" s="130">
        <f>O374*H374</f>
        <v>0</v>
      </c>
      <c r="Q374" s="130">
        <v>4.0999999999999999E-4</v>
      </c>
      <c r="R374" s="130">
        <f>Q374*H374</f>
        <v>8.199999999999999E-3</v>
      </c>
      <c r="S374" s="130">
        <v>0</v>
      </c>
      <c r="T374" s="131">
        <f>S374*H374</f>
        <v>0</v>
      </c>
      <c r="AR374" s="132" t="s">
        <v>172</v>
      </c>
      <c r="AT374" s="132" t="s">
        <v>343</v>
      </c>
      <c r="AU374" s="132" t="s">
        <v>74</v>
      </c>
      <c r="AY374" s="15" t="s">
        <v>124</v>
      </c>
      <c r="BE374" s="133">
        <f>IF(N374="základní",J374,0)</f>
        <v>832</v>
      </c>
      <c r="BF374" s="133">
        <f>IF(N374="snížená",J374,0)</f>
        <v>0</v>
      </c>
      <c r="BG374" s="133">
        <f>IF(N374="zákl. přenesená",J374,0)</f>
        <v>0</v>
      </c>
      <c r="BH374" s="133">
        <f>IF(N374="sníž. přenesená",J374,0)</f>
        <v>0</v>
      </c>
      <c r="BI374" s="133">
        <f>IF(N374="nulová",J374,0)</f>
        <v>0</v>
      </c>
      <c r="BJ374" s="15" t="s">
        <v>72</v>
      </c>
      <c r="BK374" s="133">
        <f>ROUND(I374*H374,2)</f>
        <v>832</v>
      </c>
      <c r="BL374" s="15" t="s">
        <v>131</v>
      </c>
      <c r="BM374" s="132" t="s">
        <v>4534</v>
      </c>
    </row>
    <row r="375" spans="2:65" s="1" customFormat="1">
      <c r="B375" s="27"/>
      <c r="D375" s="134" t="s">
        <v>133</v>
      </c>
      <c r="F375" s="135" t="s">
        <v>4533</v>
      </c>
      <c r="L375" s="27"/>
      <c r="M375" s="136"/>
      <c r="T375" s="47"/>
      <c r="AT375" s="15" t="s">
        <v>133</v>
      </c>
      <c r="AU375" s="15" t="s">
        <v>74</v>
      </c>
    </row>
    <row r="376" spans="2:65" s="1" customFormat="1" ht="21.75" customHeight="1">
      <c r="B376" s="121"/>
      <c r="C376" s="139" t="s">
        <v>940</v>
      </c>
      <c r="D376" s="139" t="s">
        <v>343</v>
      </c>
      <c r="E376" s="140" t="s">
        <v>4535</v>
      </c>
      <c r="F376" s="141" t="s">
        <v>4536</v>
      </c>
      <c r="G376" s="142" t="s">
        <v>156</v>
      </c>
      <c r="H376" s="143">
        <v>20</v>
      </c>
      <c r="I376" s="144">
        <v>44.9</v>
      </c>
      <c r="J376" s="144">
        <f>ROUND(I376*H376,2)</f>
        <v>898</v>
      </c>
      <c r="K376" s="141" t="s">
        <v>3999</v>
      </c>
      <c r="L376" s="145"/>
      <c r="M376" s="146" t="s">
        <v>3</v>
      </c>
      <c r="N376" s="147" t="s">
        <v>36</v>
      </c>
      <c r="O376" s="130">
        <v>0</v>
      </c>
      <c r="P376" s="130">
        <f>O376*H376</f>
        <v>0</v>
      </c>
      <c r="Q376" s="130">
        <v>3.2000000000000003E-4</v>
      </c>
      <c r="R376" s="130">
        <f>Q376*H376</f>
        <v>6.4000000000000003E-3</v>
      </c>
      <c r="S376" s="130">
        <v>0</v>
      </c>
      <c r="T376" s="131">
        <f>S376*H376</f>
        <v>0</v>
      </c>
      <c r="AR376" s="132" t="s">
        <v>172</v>
      </c>
      <c r="AT376" s="132" t="s">
        <v>343</v>
      </c>
      <c r="AU376" s="132" t="s">
        <v>74</v>
      </c>
      <c r="AY376" s="15" t="s">
        <v>124</v>
      </c>
      <c r="BE376" s="133">
        <f>IF(N376="základní",J376,0)</f>
        <v>898</v>
      </c>
      <c r="BF376" s="133">
        <f>IF(N376="snížená",J376,0)</f>
        <v>0</v>
      </c>
      <c r="BG376" s="133">
        <f>IF(N376="zákl. přenesená",J376,0)</f>
        <v>0</v>
      </c>
      <c r="BH376" s="133">
        <f>IF(N376="sníž. přenesená",J376,0)</f>
        <v>0</v>
      </c>
      <c r="BI376" s="133">
        <f>IF(N376="nulová",J376,0)</f>
        <v>0</v>
      </c>
      <c r="BJ376" s="15" t="s">
        <v>72</v>
      </c>
      <c r="BK376" s="133">
        <f>ROUND(I376*H376,2)</f>
        <v>898</v>
      </c>
      <c r="BL376" s="15" t="s">
        <v>131</v>
      </c>
      <c r="BM376" s="132" t="s">
        <v>4537</v>
      </c>
    </row>
    <row r="377" spans="2:65" s="1" customFormat="1">
      <c r="B377" s="27"/>
      <c r="D377" s="134" t="s">
        <v>133</v>
      </c>
      <c r="F377" s="135" t="s">
        <v>4536</v>
      </c>
      <c r="L377" s="27"/>
      <c r="M377" s="136"/>
      <c r="T377" s="47"/>
      <c r="AT377" s="15" t="s">
        <v>133</v>
      </c>
      <c r="AU377" s="15" t="s">
        <v>74</v>
      </c>
    </row>
    <row r="378" spans="2:65" s="1" customFormat="1" ht="24.2" customHeight="1">
      <c r="B378" s="121"/>
      <c r="C378" s="139" t="s">
        <v>946</v>
      </c>
      <c r="D378" s="139" t="s">
        <v>343</v>
      </c>
      <c r="E378" s="140" t="s">
        <v>4538</v>
      </c>
      <c r="F378" s="141" t="s">
        <v>4539</v>
      </c>
      <c r="G378" s="142" t="s">
        <v>156</v>
      </c>
      <c r="H378" s="143">
        <v>20</v>
      </c>
      <c r="I378" s="144">
        <v>90.9</v>
      </c>
      <c r="J378" s="144">
        <f>ROUND(I378*H378,2)</f>
        <v>1818</v>
      </c>
      <c r="K378" s="141" t="s">
        <v>3999</v>
      </c>
      <c r="L378" s="145"/>
      <c r="M378" s="146" t="s">
        <v>3</v>
      </c>
      <c r="N378" s="147" t="s">
        <v>36</v>
      </c>
      <c r="O378" s="130">
        <v>0</v>
      </c>
      <c r="P378" s="130">
        <f>O378*H378</f>
        <v>0</v>
      </c>
      <c r="Q378" s="130">
        <v>1.4999999999999999E-4</v>
      </c>
      <c r="R378" s="130">
        <f>Q378*H378</f>
        <v>2.9999999999999996E-3</v>
      </c>
      <c r="S378" s="130">
        <v>0</v>
      </c>
      <c r="T378" s="131">
        <f>S378*H378</f>
        <v>0</v>
      </c>
      <c r="AR378" s="132" t="s">
        <v>172</v>
      </c>
      <c r="AT378" s="132" t="s">
        <v>343</v>
      </c>
      <c r="AU378" s="132" t="s">
        <v>74</v>
      </c>
      <c r="AY378" s="15" t="s">
        <v>124</v>
      </c>
      <c r="BE378" s="133">
        <f>IF(N378="základní",J378,0)</f>
        <v>1818</v>
      </c>
      <c r="BF378" s="133">
        <f>IF(N378="snížená",J378,0)</f>
        <v>0</v>
      </c>
      <c r="BG378" s="133">
        <f>IF(N378="zákl. přenesená",J378,0)</f>
        <v>0</v>
      </c>
      <c r="BH378" s="133">
        <f>IF(N378="sníž. přenesená",J378,0)</f>
        <v>0</v>
      </c>
      <c r="BI378" s="133">
        <f>IF(N378="nulová",J378,0)</f>
        <v>0</v>
      </c>
      <c r="BJ378" s="15" t="s">
        <v>72</v>
      </c>
      <c r="BK378" s="133">
        <f>ROUND(I378*H378,2)</f>
        <v>1818</v>
      </c>
      <c r="BL378" s="15" t="s">
        <v>131</v>
      </c>
      <c r="BM378" s="132" t="s">
        <v>4540</v>
      </c>
    </row>
    <row r="379" spans="2:65" s="1" customFormat="1">
      <c r="B379" s="27"/>
      <c r="D379" s="134" t="s">
        <v>133</v>
      </c>
      <c r="F379" s="135" t="s">
        <v>4539</v>
      </c>
      <c r="L379" s="27"/>
      <c r="M379" s="136"/>
      <c r="T379" s="47"/>
      <c r="AT379" s="15" t="s">
        <v>133</v>
      </c>
      <c r="AU379" s="15" t="s">
        <v>74</v>
      </c>
    </row>
    <row r="380" spans="2:65" s="1" customFormat="1" ht="16.5" customHeight="1">
      <c r="B380" s="121"/>
      <c r="C380" s="139" t="s">
        <v>951</v>
      </c>
      <c r="D380" s="139" t="s">
        <v>343</v>
      </c>
      <c r="E380" s="140" t="s">
        <v>4541</v>
      </c>
      <c r="F380" s="141" t="s">
        <v>4542</v>
      </c>
      <c r="G380" s="142" t="s">
        <v>156</v>
      </c>
      <c r="H380" s="143">
        <v>20</v>
      </c>
      <c r="I380" s="144">
        <v>14.1</v>
      </c>
      <c r="J380" s="144">
        <f>ROUND(I380*H380,2)</f>
        <v>282</v>
      </c>
      <c r="K380" s="141" t="s">
        <v>3999</v>
      </c>
      <c r="L380" s="145"/>
      <c r="M380" s="146" t="s">
        <v>3</v>
      </c>
      <c r="N380" s="147" t="s">
        <v>36</v>
      </c>
      <c r="O380" s="130">
        <v>0</v>
      </c>
      <c r="P380" s="130">
        <f>O380*H380</f>
        <v>0</v>
      </c>
      <c r="Q380" s="130">
        <v>1.6000000000000001E-4</v>
      </c>
      <c r="R380" s="130">
        <f>Q380*H380</f>
        <v>3.2000000000000002E-3</v>
      </c>
      <c r="S380" s="130">
        <v>0</v>
      </c>
      <c r="T380" s="131">
        <f>S380*H380</f>
        <v>0</v>
      </c>
      <c r="AR380" s="132" t="s">
        <v>172</v>
      </c>
      <c r="AT380" s="132" t="s">
        <v>343</v>
      </c>
      <c r="AU380" s="132" t="s">
        <v>74</v>
      </c>
      <c r="AY380" s="15" t="s">
        <v>124</v>
      </c>
      <c r="BE380" s="133">
        <f>IF(N380="základní",J380,0)</f>
        <v>282</v>
      </c>
      <c r="BF380" s="133">
        <f>IF(N380="snížená",J380,0)</f>
        <v>0</v>
      </c>
      <c r="BG380" s="133">
        <f>IF(N380="zákl. přenesená",J380,0)</f>
        <v>0</v>
      </c>
      <c r="BH380" s="133">
        <f>IF(N380="sníž. přenesená",J380,0)</f>
        <v>0</v>
      </c>
      <c r="BI380" s="133">
        <f>IF(N380="nulová",J380,0)</f>
        <v>0</v>
      </c>
      <c r="BJ380" s="15" t="s">
        <v>72</v>
      </c>
      <c r="BK380" s="133">
        <f>ROUND(I380*H380,2)</f>
        <v>282</v>
      </c>
      <c r="BL380" s="15" t="s">
        <v>131</v>
      </c>
      <c r="BM380" s="132" t="s">
        <v>4543</v>
      </c>
    </row>
    <row r="381" spans="2:65" s="1" customFormat="1">
      <c r="B381" s="27"/>
      <c r="D381" s="134" t="s">
        <v>133</v>
      </c>
      <c r="F381" s="135" t="s">
        <v>4542</v>
      </c>
      <c r="L381" s="27"/>
      <c r="M381" s="136"/>
      <c r="T381" s="47"/>
      <c r="AT381" s="15" t="s">
        <v>133</v>
      </c>
      <c r="AU381" s="15" t="s">
        <v>74</v>
      </c>
    </row>
    <row r="382" spans="2:65" s="1" customFormat="1" ht="16.5" customHeight="1">
      <c r="B382" s="121"/>
      <c r="C382" s="139" t="s">
        <v>955</v>
      </c>
      <c r="D382" s="139" t="s">
        <v>343</v>
      </c>
      <c r="E382" s="140" t="s">
        <v>4544</v>
      </c>
      <c r="F382" s="141" t="s">
        <v>4545</v>
      </c>
      <c r="G382" s="142" t="s">
        <v>156</v>
      </c>
      <c r="H382" s="143">
        <v>20</v>
      </c>
      <c r="I382" s="144">
        <v>13.8</v>
      </c>
      <c r="J382" s="144">
        <f>ROUND(I382*H382,2)</f>
        <v>276</v>
      </c>
      <c r="K382" s="141" t="s">
        <v>3999</v>
      </c>
      <c r="L382" s="145"/>
      <c r="M382" s="146" t="s">
        <v>3</v>
      </c>
      <c r="N382" s="147" t="s">
        <v>36</v>
      </c>
      <c r="O382" s="130">
        <v>0</v>
      </c>
      <c r="P382" s="130">
        <f>O382*H382</f>
        <v>0</v>
      </c>
      <c r="Q382" s="130">
        <v>1.4999999999999999E-4</v>
      </c>
      <c r="R382" s="130">
        <f>Q382*H382</f>
        <v>2.9999999999999996E-3</v>
      </c>
      <c r="S382" s="130">
        <v>0</v>
      </c>
      <c r="T382" s="131">
        <f>S382*H382</f>
        <v>0</v>
      </c>
      <c r="AR382" s="132" t="s">
        <v>172</v>
      </c>
      <c r="AT382" s="132" t="s">
        <v>343</v>
      </c>
      <c r="AU382" s="132" t="s">
        <v>74</v>
      </c>
      <c r="AY382" s="15" t="s">
        <v>124</v>
      </c>
      <c r="BE382" s="133">
        <f>IF(N382="základní",J382,0)</f>
        <v>276</v>
      </c>
      <c r="BF382" s="133">
        <f>IF(N382="snížená",J382,0)</f>
        <v>0</v>
      </c>
      <c r="BG382" s="133">
        <f>IF(N382="zákl. přenesená",J382,0)</f>
        <v>0</v>
      </c>
      <c r="BH382" s="133">
        <f>IF(N382="sníž. přenesená",J382,0)</f>
        <v>0</v>
      </c>
      <c r="BI382" s="133">
        <f>IF(N382="nulová",J382,0)</f>
        <v>0</v>
      </c>
      <c r="BJ382" s="15" t="s">
        <v>72</v>
      </c>
      <c r="BK382" s="133">
        <f>ROUND(I382*H382,2)</f>
        <v>276</v>
      </c>
      <c r="BL382" s="15" t="s">
        <v>131</v>
      </c>
      <c r="BM382" s="132" t="s">
        <v>4546</v>
      </c>
    </row>
    <row r="383" spans="2:65" s="1" customFormat="1">
      <c r="B383" s="27"/>
      <c r="D383" s="134" t="s">
        <v>133</v>
      </c>
      <c r="F383" s="135" t="s">
        <v>4545</v>
      </c>
      <c r="L383" s="27"/>
      <c r="M383" s="136"/>
      <c r="T383" s="47"/>
      <c r="AT383" s="15" t="s">
        <v>133</v>
      </c>
      <c r="AU383" s="15" t="s">
        <v>74</v>
      </c>
    </row>
    <row r="384" spans="2:65" s="1" customFormat="1" ht="16.5" customHeight="1">
      <c r="B384" s="121"/>
      <c r="C384" s="139" t="s">
        <v>961</v>
      </c>
      <c r="D384" s="139" t="s">
        <v>343</v>
      </c>
      <c r="E384" s="140" t="s">
        <v>4547</v>
      </c>
      <c r="F384" s="141" t="s">
        <v>4548</v>
      </c>
      <c r="G384" s="142" t="s">
        <v>156</v>
      </c>
      <c r="H384" s="143">
        <v>100</v>
      </c>
      <c r="I384" s="144">
        <v>6.43</v>
      </c>
      <c r="J384" s="144">
        <f>ROUND(I384*H384,2)</f>
        <v>643</v>
      </c>
      <c r="K384" s="141" t="s">
        <v>3999</v>
      </c>
      <c r="L384" s="145"/>
      <c r="M384" s="146" t="s">
        <v>3</v>
      </c>
      <c r="N384" s="147" t="s">
        <v>36</v>
      </c>
      <c r="O384" s="130">
        <v>0</v>
      </c>
      <c r="P384" s="130">
        <f>O384*H384</f>
        <v>0</v>
      </c>
      <c r="Q384" s="130">
        <v>9.0000000000000006E-5</v>
      </c>
      <c r="R384" s="130">
        <f>Q384*H384</f>
        <v>9.0000000000000011E-3</v>
      </c>
      <c r="S384" s="130">
        <v>0</v>
      </c>
      <c r="T384" s="131">
        <f>S384*H384</f>
        <v>0</v>
      </c>
      <c r="AR384" s="132" t="s">
        <v>172</v>
      </c>
      <c r="AT384" s="132" t="s">
        <v>343</v>
      </c>
      <c r="AU384" s="132" t="s">
        <v>74</v>
      </c>
      <c r="AY384" s="15" t="s">
        <v>124</v>
      </c>
      <c r="BE384" s="133">
        <f>IF(N384="základní",J384,0)</f>
        <v>643</v>
      </c>
      <c r="BF384" s="133">
        <f>IF(N384="snížená",J384,0)</f>
        <v>0</v>
      </c>
      <c r="BG384" s="133">
        <f>IF(N384="zákl. přenesená",J384,0)</f>
        <v>0</v>
      </c>
      <c r="BH384" s="133">
        <f>IF(N384="sníž. přenesená",J384,0)</f>
        <v>0</v>
      </c>
      <c r="BI384" s="133">
        <f>IF(N384="nulová",J384,0)</f>
        <v>0</v>
      </c>
      <c r="BJ384" s="15" t="s">
        <v>72</v>
      </c>
      <c r="BK384" s="133">
        <f>ROUND(I384*H384,2)</f>
        <v>643</v>
      </c>
      <c r="BL384" s="15" t="s">
        <v>131</v>
      </c>
      <c r="BM384" s="132" t="s">
        <v>4549</v>
      </c>
    </row>
    <row r="385" spans="2:65" s="1" customFormat="1">
      <c r="B385" s="27"/>
      <c r="D385" s="134" t="s">
        <v>133</v>
      </c>
      <c r="F385" s="135" t="s">
        <v>4548</v>
      </c>
      <c r="L385" s="27"/>
      <c r="M385" s="136"/>
      <c r="T385" s="47"/>
      <c r="AT385" s="15" t="s">
        <v>133</v>
      </c>
      <c r="AU385" s="15" t="s">
        <v>74</v>
      </c>
    </row>
    <row r="386" spans="2:65" s="1" customFormat="1" ht="16.5" customHeight="1">
      <c r="B386" s="121"/>
      <c r="C386" s="139" t="s">
        <v>967</v>
      </c>
      <c r="D386" s="139" t="s">
        <v>343</v>
      </c>
      <c r="E386" s="140" t="s">
        <v>4550</v>
      </c>
      <c r="F386" s="141" t="s">
        <v>4551</v>
      </c>
      <c r="G386" s="142" t="s">
        <v>156</v>
      </c>
      <c r="H386" s="143">
        <v>10</v>
      </c>
      <c r="I386" s="144">
        <v>6.34</v>
      </c>
      <c r="J386" s="144">
        <f>ROUND(I386*H386,2)</f>
        <v>63.4</v>
      </c>
      <c r="K386" s="141" t="s">
        <v>3999</v>
      </c>
      <c r="L386" s="145"/>
      <c r="M386" s="146" t="s">
        <v>3</v>
      </c>
      <c r="N386" s="147" t="s">
        <v>36</v>
      </c>
      <c r="O386" s="130">
        <v>0</v>
      </c>
      <c r="P386" s="130">
        <f>O386*H386</f>
        <v>0</v>
      </c>
      <c r="Q386" s="130">
        <v>4.0000000000000003E-5</v>
      </c>
      <c r="R386" s="130">
        <f>Q386*H386</f>
        <v>4.0000000000000002E-4</v>
      </c>
      <c r="S386" s="130">
        <v>0</v>
      </c>
      <c r="T386" s="131">
        <f>S386*H386</f>
        <v>0</v>
      </c>
      <c r="AR386" s="132" t="s">
        <v>172</v>
      </c>
      <c r="AT386" s="132" t="s">
        <v>343</v>
      </c>
      <c r="AU386" s="132" t="s">
        <v>74</v>
      </c>
      <c r="AY386" s="15" t="s">
        <v>124</v>
      </c>
      <c r="BE386" s="133">
        <f>IF(N386="základní",J386,0)</f>
        <v>63.4</v>
      </c>
      <c r="BF386" s="133">
        <f>IF(N386="snížená",J386,0)</f>
        <v>0</v>
      </c>
      <c r="BG386" s="133">
        <f>IF(N386="zákl. přenesená",J386,0)</f>
        <v>0</v>
      </c>
      <c r="BH386" s="133">
        <f>IF(N386="sníž. přenesená",J386,0)</f>
        <v>0</v>
      </c>
      <c r="BI386" s="133">
        <f>IF(N386="nulová",J386,0)</f>
        <v>0</v>
      </c>
      <c r="BJ386" s="15" t="s">
        <v>72</v>
      </c>
      <c r="BK386" s="133">
        <f>ROUND(I386*H386,2)</f>
        <v>63.4</v>
      </c>
      <c r="BL386" s="15" t="s">
        <v>131</v>
      </c>
      <c r="BM386" s="132" t="s">
        <v>4552</v>
      </c>
    </row>
    <row r="387" spans="2:65" s="1" customFormat="1">
      <c r="B387" s="27"/>
      <c r="D387" s="134" t="s">
        <v>133</v>
      </c>
      <c r="F387" s="135" t="s">
        <v>4551</v>
      </c>
      <c r="L387" s="27"/>
      <c r="M387" s="136"/>
      <c r="T387" s="47"/>
      <c r="AT387" s="15" t="s">
        <v>133</v>
      </c>
      <c r="AU387" s="15" t="s">
        <v>74</v>
      </c>
    </row>
    <row r="388" spans="2:65" s="1" customFormat="1" ht="16.5" customHeight="1">
      <c r="B388" s="121"/>
      <c r="C388" s="139" t="s">
        <v>973</v>
      </c>
      <c r="D388" s="139" t="s">
        <v>343</v>
      </c>
      <c r="E388" s="140" t="s">
        <v>4553</v>
      </c>
      <c r="F388" s="141" t="s">
        <v>4554</v>
      </c>
      <c r="G388" s="142" t="s">
        <v>156</v>
      </c>
      <c r="H388" s="143">
        <v>10</v>
      </c>
      <c r="I388" s="144">
        <v>6.54</v>
      </c>
      <c r="J388" s="144">
        <f>ROUND(I388*H388,2)</f>
        <v>65.400000000000006</v>
      </c>
      <c r="K388" s="141" t="s">
        <v>3999</v>
      </c>
      <c r="L388" s="145"/>
      <c r="M388" s="146" t="s">
        <v>3</v>
      </c>
      <c r="N388" s="147" t="s">
        <v>36</v>
      </c>
      <c r="O388" s="130">
        <v>0</v>
      </c>
      <c r="P388" s="130">
        <f>O388*H388</f>
        <v>0</v>
      </c>
      <c r="Q388" s="130">
        <v>4.0000000000000003E-5</v>
      </c>
      <c r="R388" s="130">
        <f>Q388*H388</f>
        <v>4.0000000000000002E-4</v>
      </c>
      <c r="S388" s="130">
        <v>0</v>
      </c>
      <c r="T388" s="131">
        <f>S388*H388</f>
        <v>0</v>
      </c>
      <c r="AR388" s="132" t="s">
        <v>172</v>
      </c>
      <c r="AT388" s="132" t="s">
        <v>343</v>
      </c>
      <c r="AU388" s="132" t="s">
        <v>74</v>
      </c>
      <c r="AY388" s="15" t="s">
        <v>124</v>
      </c>
      <c r="BE388" s="133">
        <f>IF(N388="základní",J388,0)</f>
        <v>65.400000000000006</v>
      </c>
      <c r="BF388" s="133">
        <f>IF(N388="snížená",J388,0)</f>
        <v>0</v>
      </c>
      <c r="BG388" s="133">
        <f>IF(N388="zákl. přenesená",J388,0)</f>
        <v>0</v>
      </c>
      <c r="BH388" s="133">
        <f>IF(N388="sníž. přenesená",J388,0)</f>
        <v>0</v>
      </c>
      <c r="BI388" s="133">
        <f>IF(N388="nulová",J388,0)</f>
        <v>0</v>
      </c>
      <c r="BJ388" s="15" t="s">
        <v>72</v>
      </c>
      <c r="BK388" s="133">
        <f>ROUND(I388*H388,2)</f>
        <v>65.400000000000006</v>
      </c>
      <c r="BL388" s="15" t="s">
        <v>131</v>
      </c>
      <c r="BM388" s="132" t="s">
        <v>4555</v>
      </c>
    </row>
    <row r="389" spans="2:65" s="1" customFormat="1">
      <c r="B389" s="27"/>
      <c r="D389" s="134" t="s">
        <v>133</v>
      </c>
      <c r="F389" s="135" t="s">
        <v>4554</v>
      </c>
      <c r="L389" s="27"/>
      <c r="M389" s="136"/>
      <c r="T389" s="47"/>
      <c r="AT389" s="15" t="s">
        <v>133</v>
      </c>
      <c r="AU389" s="15" t="s">
        <v>74</v>
      </c>
    </row>
    <row r="390" spans="2:65" s="1" customFormat="1" ht="21.75" customHeight="1">
      <c r="B390" s="121"/>
      <c r="C390" s="139" t="s">
        <v>979</v>
      </c>
      <c r="D390" s="139" t="s">
        <v>343</v>
      </c>
      <c r="E390" s="140" t="s">
        <v>4556</v>
      </c>
      <c r="F390" s="141" t="s">
        <v>4557</v>
      </c>
      <c r="G390" s="142" t="s">
        <v>156</v>
      </c>
      <c r="H390" s="143">
        <v>30</v>
      </c>
      <c r="I390" s="144">
        <v>2.81</v>
      </c>
      <c r="J390" s="144">
        <f>ROUND(I390*H390,2)</f>
        <v>84.3</v>
      </c>
      <c r="K390" s="141" t="s">
        <v>3999</v>
      </c>
      <c r="L390" s="145"/>
      <c r="M390" s="146" t="s">
        <v>3</v>
      </c>
      <c r="N390" s="147" t="s">
        <v>36</v>
      </c>
      <c r="O390" s="130">
        <v>0</v>
      </c>
      <c r="P390" s="130">
        <f>O390*H390</f>
        <v>0</v>
      </c>
      <c r="Q390" s="130">
        <v>5.0000000000000002E-5</v>
      </c>
      <c r="R390" s="130">
        <f>Q390*H390</f>
        <v>1.5E-3</v>
      </c>
      <c r="S390" s="130">
        <v>0</v>
      </c>
      <c r="T390" s="131">
        <f>S390*H390</f>
        <v>0</v>
      </c>
      <c r="AR390" s="132" t="s">
        <v>172</v>
      </c>
      <c r="AT390" s="132" t="s">
        <v>343</v>
      </c>
      <c r="AU390" s="132" t="s">
        <v>74</v>
      </c>
      <c r="AY390" s="15" t="s">
        <v>124</v>
      </c>
      <c r="BE390" s="133">
        <f>IF(N390="základní",J390,0)</f>
        <v>84.3</v>
      </c>
      <c r="BF390" s="133">
        <f>IF(N390="snížená",J390,0)</f>
        <v>0</v>
      </c>
      <c r="BG390" s="133">
        <f>IF(N390="zákl. přenesená",J390,0)</f>
        <v>0</v>
      </c>
      <c r="BH390" s="133">
        <f>IF(N390="sníž. přenesená",J390,0)</f>
        <v>0</v>
      </c>
      <c r="BI390" s="133">
        <f>IF(N390="nulová",J390,0)</f>
        <v>0</v>
      </c>
      <c r="BJ390" s="15" t="s">
        <v>72</v>
      </c>
      <c r="BK390" s="133">
        <f>ROUND(I390*H390,2)</f>
        <v>84.3</v>
      </c>
      <c r="BL390" s="15" t="s">
        <v>131</v>
      </c>
      <c r="BM390" s="132" t="s">
        <v>4558</v>
      </c>
    </row>
    <row r="391" spans="2:65" s="1" customFormat="1">
      <c r="B391" s="27"/>
      <c r="D391" s="134" t="s">
        <v>133</v>
      </c>
      <c r="F391" s="135" t="s">
        <v>4557</v>
      </c>
      <c r="L391" s="27"/>
      <c r="M391" s="136"/>
      <c r="T391" s="47"/>
      <c r="AT391" s="15" t="s">
        <v>133</v>
      </c>
      <c r="AU391" s="15" t="s">
        <v>74</v>
      </c>
    </row>
    <row r="392" spans="2:65" s="1" customFormat="1" ht="16.5" customHeight="1">
      <c r="B392" s="121"/>
      <c r="C392" s="139" t="s">
        <v>985</v>
      </c>
      <c r="D392" s="139" t="s">
        <v>343</v>
      </c>
      <c r="E392" s="140" t="s">
        <v>4559</v>
      </c>
      <c r="F392" s="141" t="s">
        <v>4560</v>
      </c>
      <c r="G392" s="142" t="s">
        <v>156</v>
      </c>
      <c r="H392" s="143">
        <v>100</v>
      </c>
      <c r="I392" s="144">
        <v>42.6</v>
      </c>
      <c r="J392" s="144">
        <f>ROUND(I392*H392,2)</f>
        <v>4260</v>
      </c>
      <c r="K392" s="141" t="s">
        <v>3999</v>
      </c>
      <c r="L392" s="145"/>
      <c r="M392" s="146" t="s">
        <v>3</v>
      </c>
      <c r="N392" s="147" t="s">
        <v>36</v>
      </c>
      <c r="O392" s="130">
        <v>0</v>
      </c>
      <c r="P392" s="130">
        <f>O392*H392</f>
        <v>0</v>
      </c>
      <c r="Q392" s="130">
        <v>5.1999999999999995E-4</v>
      </c>
      <c r="R392" s="130">
        <f>Q392*H392</f>
        <v>5.1999999999999998E-2</v>
      </c>
      <c r="S392" s="130">
        <v>0</v>
      </c>
      <c r="T392" s="131">
        <f>S392*H392</f>
        <v>0</v>
      </c>
      <c r="AR392" s="132" t="s">
        <v>172</v>
      </c>
      <c r="AT392" s="132" t="s">
        <v>343</v>
      </c>
      <c r="AU392" s="132" t="s">
        <v>74</v>
      </c>
      <c r="AY392" s="15" t="s">
        <v>124</v>
      </c>
      <c r="BE392" s="133">
        <f>IF(N392="základní",J392,0)</f>
        <v>4260</v>
      </c>
      <c r="BF392" s="133">
        <f>IF(N392="snížená",J392,0)</f>
        <v>0</v>
      </c>
      <c r="BG392" s="133">
        <f>IF(N392="zákl. přenesená",J392,0)</f>
        <v>0</v>
      </c>
      <c r="BH392" s="133">
        <f>IF(N392="sníž. přenesená",J392,0)</f>
        <v>0</v>
      </c>
      <c r="BI392" s="133">
        <f>IF(N392="nulová",J392,0)</f>
        <v>0</v>
      </c>
      <c r="BJ392" s="15" t="s">
        <v>72</v>
      </c>
      <c r="BK392" s="133">
        <f>ROUND(I392*H392,2)</f>
        <v>4260</v>
      </c>
      <c r="BL392" s="15" t="s">
        <v>131</v>
      </c>
      <c r="BM392" s="132" t="s">
        <v>4561</v>
      </c>
    </row>
    <row r="393" spans="2:65" s="1" customFormat="1">
      <c r="B393" s="27"/>
      <c r="D393" s="134" t="s">
        <v>133</v>
      </c>
      <c r="F393" s="135" t="s">
        <v>4560</v>
      </c>
      <c r="L393" s="27"/>
      <c r="M393" s="136"/>
      <c r="T393" s="47"/>
      <c r="AT393" s="15" t="s">
        <v>133</v>
      </c>
      <c r="AU393" s="15" t="s">
        <v>74</v>
      </c>
    </row>
    <row r="394" spans="2:65" s="1" customFormat="1" ht="16.5" customHeight="1">
      <c r="B394" s="121"/>
      <c r="C394" s="139" t="s">
        <v>991</v>
      </c>
      <c r="D394" s="139" t="s">
        <v>343</v>
      </c>
      <c r="E394" s="140" t="s">
        <v>4562</v>
      </c>
      <c r="F394" s="141" t="s">
        <v>4563</v>
      </c>
      <c r="G394" s="142" t="s">
        <v>156</v>
      </c>
      <c r="H394" s="143">
        <v>150</v>
      </c>
      <c r="I394" s="144">
        <v>50.7</v>
      </c>
      <c r="J394" s="144">
        <f>ROUND(I394*H394,2)</f>
        <v>7605</v>
      </c>
      <c r="K394" s="141" t="s">
        <v>3999</v>
      </c>
      <c r="L394" s="145"/>
      <c r="M394" s="146" t="s">
        <v>3</v>
      </c>
      <c r="N394" s="147" t="s">
        <v>36</v>
      </c>
      <c r="O394" s="130">
        <v>0</v>
      </c>
      <c r="P394" s="130">
        <f>O394*H394</f>
        <v>0</v>
      </c>
      <c r="Q394" s="130">
        <v>5.6999999999999998E-4</v>
      </c>
      <c r="R394" s="130">
        <f>Q394*H394</f>
        <v>8.5499999999999993E-2</v>
      </c>
      <c r="S394" s="130">
        <v>0</v>
      </c>
      <c r="T394" s="131">
        <f>S394*H394</f>
        <v>0</v>
      </c>
      <c r="AR394" s="132" t="s">
        <v>172</v>
      </c>
      <c r="AT394" s="132" t="s">
        <v>343</v>
      </c>
      <c r="AU394" s="132" t="s">
        <v>74</v>
      </c>
      <c r="AY394" s="15" t="s">
        <v>124</v>
      </c>
      <c r="BE394" s="133">
        <f>IF(N394="základní",J394,0)</f>
        <v>7605</v>
      </c>
      <c r="BF394" s="133">
        <f>IF(N394="snížená",J394,0)</f>
        <v>0</v>
      </c>
      <c r="BG394" s="133">
        <f>IF(N394="zákl. přenesená",J394,0)</f>
        <v>0</v>
      </c>
      <c r="BH394" s="133">
        <f>IF(N394="sníž. přenesená",J394,0)</f>
        <v>0</v>
      </c>
      <c r="BI394" s="133">
        <f>IF(N394="nulová",J394,0)</f>
        <v>0</v>
      </c>
      <c r="BJ394" s="15" t="s">
        <v>72</v>
      </c>
      <c r="BK394" s="133">
        <f>ROUND(I394*H394,2)</f>
        <v>7605</v>
      </c>
      <c r="BL394" s="15" t="s">
        <v>131</v>
      </c>
      <c r="BM394" s="132" t="s">
        <v>4564</v>
      </c>
    </row>
    <row r="395" spans="2:65" s="1" customFormat="1">
      <c r="B395" s="27"/>
      <c r="D395" s="134" t="s">
        <v>133</v>
      </c>
      <c r="F395" s="135" t="s">
        <v>4563</v>
      </c>
      <c r="L395" s="27"/>
      <c r="M395" s="136"/>
      <c r="T395" s="47"/>
      <c r="AT395" s="15" t="s">
        <v>133</v>
      </c>
      <c r="AU395" s="15" t="s">
        <v>74</v>
      </c>
    </row>
    <row r="396" spans="2:65" s="1" customFormat="1" ht="16.5" customHeight="1">
      <c r="B396" s="121"/>
      <c r="C396" s="139" t="s">
        <v>997</v>
      </c>
      <c r="D396" s="139" t="s">
        <v>343</v>
      </c>
      <c r="E396" s="140" t="s">
        <v>4565</v>
      </c>
      <c r="F396" s="141" t="s">
        <v>4566</v>
      </c>
      <c r="G396" s="142" t="s">
        <v>156</v>
      </c>
      <c r="H396" s="143">
        <v>20</v>
      </c>
      <c r="I396" s="144">
        <v>35.799999999999997</v>
      </c>
      <c r="J396" s="144">
        <f>ROUND(I396*H396,2)</f>
        <v>716</v>
      </c>
      <c r="K396" s="141" t="s">
        <v>3999</v>
      </c>
      <c r="L396" s="145"/>
      <c r="M396" s="146" t="s">
        <v>3</v>
      </c>
      <c r="N396" s="147" t="s">
        <v>36</v>
      </c>
      <c r="O396" s="130">
        <v>0</v>
      </c>
      <c r="P396" s="130">
        <f>O396*H396</f>
        <v>0</v>
      </c>
      <c r="Q396" s="130">
        <v>6.3000000000000003E-4</v>
      </c>
      <c r="R396" s="130">
        <f>Q396*H396</f>
        <v>1.26E-2</v>
      </c>
      <c r="S396" s="130">
        <v>0</v>
      </c>
      <c r="T396" s="131">
        <f>S396*H396</f>
        <v>0</v>
      </c>
      <c r="AR396" s="132" t="s">
        <v>172</v>
      </c>
      <c r="AT396" s="132" t="s">
        <v>343</v>
      </c>
      <c r="AU396" s="132" t="s">
        <v>74</v>
      </c>
      <c r="AY396" s="15" t="s">
        <v>124</v>
      </c>
      <c r="BE396" s="133">
        <f>IF(N396="základní",J396,0)</f>
        <v>716</v>
      </c>
      <c r="BF396" s="133">
        <f>IF(N396="snížená",J396,0)</f>
        <v>0</v>
      </c>
      <c r="BG396" s="133">
        <f>IF(N396="zákl. přenesená",J396,0)</f>
        <v>0</v>
      </c>
      <c r="BH396" s="133">
        <f>IF(N396="sníž. přenesená",J396,0)</f>
        <v>0</v>
      </c>
      <c r="BI396" s="133">
        <f>IF(N396="nulová",J396,0)</f>
        <v>0</v>
      </c>
      <c r="BJ396" s="15" t="s">
        <v>72</v>
      </c>
      <c r="BK396" s="133">
        <f>ROUND(I396*H396,2)</f>
        <v>716</v>
      </c>
      <c r="BL396" s="15" t="s">
        <v>131</v>
      </c>
      <c r="BM396" s="132" t="s">
        <v>4567</v>
      </c>
    </row>
    <row r="397" spans="2:65" s="1" customFormat="1">
      <c r="B397" s="27"/>
      <c r="D397" s="134" t="s">
        <v>133</v>
      </c>
      <c r="F397" s="135" t="s">
        <v>4566</v>
      </c>
      <c r="L397" s="27"/>
      <c r="M397" s="136"/>
      <c r="T397" s="47"/>
      <c r="AT397" s="15" t="s">
        <v>133</v>
      </c>
      <c r="AU397" s="15" t="s">
        <v>74</v>
      </c>
    </row>
    <row r="398" spans="2:65" s="1" customFormat="1" ht="16.5" customHeight="1">
      <c r="B398" s="121"/>
      <c r="C398" s="139" t="s">
        <v>1001</v>
      </c>
      <c r="D398" s="139" t="s">
        <v>343</v>
      </c>
      <c r="E398" s="140" t="s">
        <v>4568</v>
      </c>
      <c r="F398" s="141" t="s">
        <v>4569</v>
      </c>
      <c r="G398" s="142" t="s">
        <v>156</v>
      </c>
      <c r="H398" s="143">
        <v>16</v>
      </c>
      <c r="I398" s="144">
        <v>586</v>
      </c>
      <c r="J398" s="144">
        <f>ROUND(I398*H398,2)</f>
        <v>9376</v>
      </c>
      <c r="K398" s="141" t="s">
        <v>3999</v>
      </c>
      <c r="L398" s="145"/>
      <c r="M398" s="146" t="s">
        <v>3</v>
      </c>
      <c r="N398" s="147" t="s">
        <v>36</v>
      </c>
      <c r="O398" s="130">
        <v>0</v>
      </c>
      <c r="P398" s="130">
        <f>O398*H398</f>
        <v>0</v>
      </c>
      <c r="Q398" s="130">
        <v>1.167E-2</v>
      </c>
      <c r="R398" s="130">
        <f>Q398*H398</f>
        <v>0.18672</v>
      </c>
      <c r="S398" s="130">
        <v>0</v>
      </c>
      <c r="T398" s="131">
        <f>S398*H398</f>
        <v>0</v>
      </c>
      <c r="AR398" s="132" t="s">
        <v>172</v>
      </c>
      <c r="AT398" s="132" t="s">
        <v>343</v>
      </c>
      <c r="AU398" s="132" t="s">
        <v>74</v>
      </c>
      <c r="AY398" s="15" t="s">
        <v>124</v>
      </c>
      <c r="BE398" s="133">
        <f>IF(N398="základní",J398,0)</f>
        <v>9376</v>
      </c>
      <c r="BF398" s="133">
        <f>IF(N398="snížená",J398,0)</f>
        <v>0</v>
      </c>
      <c r="BG398" s="133">
        <f>IF(N398="zákl. přenesená",J398,0)</f>
        <v>0</v>
      </c>
      <c r="BH398" s="133">
        <f>IF(N398="sníž. přenesená",J398,0)</f>
        <v>0</v>
      </c>
      <c r="BI398" s="133">
        <f>IF(N398="nulová",J398,0)</f>
        <v>0</v>
      </c>
      <c r="BJ398" s="15" t="s">
        <v>72</v>
      </c>
      <c r="BK398" s="133">
        <f>ROUND(I398*H398,2)</f>
        <v>9376</v>
      </c>
      <c r="BL398" s="15" t="s">
        <v>131</v>
      </c>
      <c r="BM398" s="132" t="s">
        <v>4570</v>
      </c>
    </row>
    <row r="399" spans="2:65" s="1" customFormat="1">
      <c r="B399" s="27"/>
      <c r="D399" s="134" t="s">
        <v>133</v>
      </c>
      <c r="F399" s="135" t="s">
        <v>4569</v>
      </c>
      <c r="L399" s="27"/>
      <c r="M399" s="136"/>
      <c r="T399" s="47"/>
      <c r="AT399" s="15" t="s">
        <v>133</v>
      </c>
      <c r="AU399" s="15" t="s">
        <v>74</v>
      </c>
    </row>
    <row r="400" spans="2:65" s="1" customFormat="1" ht="16.5" customHeight="1">
      <c r="B400" s="121"/>
      <c r="C400" s="139" t="s">
        <v>1007</v>
      </c>
      <c r="D400" s="139" t="s">
        <v>343</v>
      </c>
      <c r="E400" s="140" t="s">
        <v>4571</v>
      </c>
      <c r="F400" s="141" t="s">
        <v>4572</v>
      </c>
      <c r="G400" s="142" t="s">
        <v>156</v>
      </c>
      <c r="H400" s="143">
        <v>20</v>
      </c>
      <c r="I400" s="144">
        <v>596</v>
      </c>
      <c r="J400" s="144">
        <f>ROUND(I400*H400,2)</f>
        <v>11920</v>
      </c>
      <c r="K400" s="141" t="s">
        <v>3999</v>
      </c>
      <c r="L400" s="145"/>
      <c r="M400" s="146" t="s">
        <v>3</v>
      </c>
      <c r="N400" s="147" t="s">
        <v>36</v>
      </c>
      <c r="O400" s="130">
        <v>0</v>
      </c>
      <c r="P400" s="130">
        <f>O400*H400</f>
        <v>0</v>
      </c>
      <c r="Q400" s="130">
        <v>1.2109999999999999E-2</v>
      </c>
      <c r="R400" s="130">
        <f>Q400*H400</f>
        <v>0.24219999999999997</v>
      </c>
      <c r="S400" s="130">
        <v>0</v>
      </c>
      <c r="T400" s="131">
        <f>S400*H400</f>
        <v>0</v>
      </c>
      <c r="AR400" s="132" t="s">
        <v>172</v>
      </c>
      <c r="AT400" s="132" t="s">
        <v>343</v>
      </c>
      <c r="AU400" s="132" t="s">
        <v>74</v>
      </c>
      <c r="AY400" s="15" t="s">
        <v>124</v>
      </c>
      <c r="BE400" s="133">
        <f>IF(N400="základní",J400,0)</f>
        <v>11920</v>
      </c>
      <c r="BF400" s="133">
        <f>IF(N400="snížená",J400,0)</f>
        <v>0</v>
      </c>
      <c r="BG400" s="133">
        <f>IF(N400="zákl. přenesená",J400,0)</f>
        <v>0</v>
      </c>
      <c r="BH400" s="133">
        <f>IF(N400="sníž. přenesená",J400,0)</f>
        <v>0</v>
      </c>
      <c r="BI400" s="133">
        <f>IF(N400="nulová",J400,0)</f>
        <v>0</v>
      </c>
      <c r="BJ400" s="15" t="s">
        <v>72</v>
      </c>
      <c r="BK400" s="133">
        <f>ROUND(I400*H400,2)</f>
        <v>11920</v>
      </c>
      <c r="BL400" s="15" t="s">
        <v>131</v>
      </c>
      <c r="BM400" s="132" t="s">
        <v>4573</v>
      </c>
    </row>
    <row r="401" spans="2:65" s="1" customFormat="1">
      <c r="B401" s="27"/>
      <c r="D401" s="134" t="s">
        <v>133</v>
      </c>
      <c r="F401" s="135" t="s">
        <v>4572</v>
      </c>
      <c r="L401" s="27"/>
      <c r="M401" s="136"/>
      <c r="T401" s="47"/>
      <c r="AT401" s="15" t="s">
        <v>133</v>
      </c>
      <c r="AU401" s="15" t="s">
        <v>74</v>
      </c>
    </row>
    <row r="402" spans="2:65" s="1" customFormat="1" ht="21.75" customHeight="1">
      <c r="B402" s="121"/>
      <c r="C402" s="139" t="s">
        <v>1013</v>
      </c>
      <c r="D402" s="139" t="s">
        <v>343</v>
      </c>
      <c r="E402" s="140" t="s">
        <v>4574</v>
      </c>
      <c r="F402" s="141" t="s">
        <v>4575</v>
      </c>
      <c r="G402" s="142" t="s">
        <v>156</v>
      </c>
      <c r="H402" s="143">
        <v>50</v>
      </c>
      <c r="I402" s="144">
        <v>27</v>
      </c>
      <c r="J402" s="144">
        <f>ROUND(I402*H402,2)</f>
        <v>1350</v>
      </c>
      <c r="K402" s="141" t="s">
        <v>3999</v>
      </c>
      <c r="L402" s="145"/>
      <c r="M402" s="146" t="s">
        <v>3</v>
      </c>
      <c r="N402" s="147" t="s">
        <v>36</v>
      </c>
      <c r="O402" s="130">
        <v>0</v>
      </c>
      <c r="P402" s="130">
        <f>O402*H402</f>
        <v>0</v>
      </c>
      <c r="Q402" s="130">
        <v>1.8000000000000001E-4</v>
      </c>
      <c r="R402" s="130">
        <f>Q402*H402</f>
        <v>9.0000000000000011E-3</v>
      </c>
      <c r="S402" s="130">
        <v>0</v>
      </c>
      <c r="T402" s="131">
        <f>S402*H402</f>
        <v>0</v>
      </c>
      <c r="AR402" s="132" t="s">
        <v>172</v>
      </c>
      <c r="AT402" s="132" t="s">
        <v>343</v>
      </c>
      <c r="AU402" s="132" t="s">
        <v>74</v>
      </c>
      <c r="AY402" s="15" t="s">
        <v>124</v>
      </c>
      <c r="BE402" s="133">
        <f>IF(N402="základní",J402,0)</f>
        <v>1350</v>
      </c>
      <c r="BF402" s="133">
        <f>IF(N402="snížená",J402,0)</f>
        <v>0</v>
      </c>
      <c r="BG402" s="133">
        <f>IF(N402="zákl. přenesená",J402,0)</f>
        <v>0</v>
      </c>
      <c r="BH402" s="133">
        <f>IF(N402="sníž. přenesená",J402,0)</f>
        <v>0</v>
      </c>
      <c r="BI402" s="133">
        <f>IF(N402="nulová",J402,0)</f>
        <v>0</v>
      </c>
      <c r="BJ402" s="15" t="s">
        <v>72</v>
      </c>
      <c r="BK402" s="133">
        <f>ROUND(I402*H402,2)</f>
        <v>1350</v>
      </c>
      <c r="BL402" s="15" t="s">
        <v>131</v>
      </c>
      <c r="BM402" s="132" t="s">
        <v>4576</v>
      </c>
    </row>
    <row r="403" spans="2:65" s="1" customFormat="1">
      <c r="B403" s="27"/>
      <c r="D403" s="134" t="s">
        <v>133</v>
      </c>
      <c r="F403" s="135" t="s">
        <v>4575</v>
      </c>
      <c r="L403" s="27"/>
      <c r="M403" s="136"/>
      <c r="T403" s="47"/>
      <c r="AT403" s="15" t="s">
        <v>133</v>
      </c>
      <c r="AU403" s="15" t="s">
        <v>74</v>
      </c>
    </row>
    <row r="404" spans="2:65" s="1" customFormat="1" ht="21.75" customHeight="1">
      <c r="B404" s="121"/>
      <c r="C404" s="139" t="s">
        <v>1019</v>
      </c>
      <c r="D404" s="139" t="s">
        <v>343</v>
      </c>
      <c r="E404" s="140" t="s">
        <v>4577</v>
      </c>
      <c r="F404" s="141" t="s">
        <v>4578</v>
      </c>
      <c r="G404" s="142" t="s">
        <v>156</v>
      </c>
      <c r="H404" s="143">
        <v>40</v>
      </c>
      <c r="I404" s="144">
        <v>29</v>
      </c>
      <c r="J404" s="144">
        <f>ROUND(I404*H404,2)</f>
        <v>1160</v>
      </c>
      <c r="K404" s="141" t="s">
        <v>3999</v>
      </c>
      <c r="L404" s="145"/>
      <c r="M404" s="146" t="s">
        <v>3</v>
      </c>
      <c r="N404" s="147" t="s">
        <v>36</v>
      </c>
      <c r="O404" s="130">
        <v>0</v>
      </c>
      <c r="P404" s="130">
        <f>O404*H404</f>
        <v>0</v>
      </c>
      <c r="Q404" s="130">
        <v>2.1000000000000001E-4</v>
      </c>
      <c r="R404" s="130">
        <f>Q404*H404</f>
        <v>8.4000000000000012E-3</v>
      </c>
      <c r="S404" s="130">
        <v>0</v>
      </c>
      <c r="T404" s="131">
        <f>S404*H404</f>
        <v>0</v>
      </c>
      <c r="AR404" s="132" t="s">
        <v>172</v>
      </c>
      <c r="AT404" s="132" t="s">
        <v>343</v>
      </c>
      <c r="AU404" s="132" t="s">
        <v>74</v>
      </c>
      <c r="AY404" s="15" t="s">
        <v>124</v>
      </c>
      <c r="BE404" s="133">
        <f>IF(N404="základní",J404,0)</f>
        <v>1160</v>
      </c>
      <c r="BF404" s="133">
        <f>IF(N404="snížená",J404,0)</f>
        <v>0</v>
      </c>
      <c r="BG404" s="133">
        <f>IF(N404="zákl. přenesená",J404,0)</f>
        <v>0</v>
      </c>
      <c r="BH404" s="133">
        <f>IF(N404="sníž. přenesená",J404,0)</f>
        <v>0</v>
      </c>
      <c r="BI404" s="133">
        <f>IF(N404="nulová",J404,0)</f>
        <v>0</v>
      </c>
      <c r="BJ404" s="15" t="s">
        <v>72</v>
      </c>
      <c r="BK404" s="133">
        <f>ROUND(I404*H404,2)</f>
        <v>1160</v>
      </c>
      <c r="BL404" s="15" t="s">
        <v>131</v>
      </c>
      <c r="BM404" s="132" t="s">
        <v>4579</v>
      </c>
    </row>
    <row r="405" spans="2:65" s="1" customFormat="1">
      <c r="B405" s="27"/>
      <c r="D405" s="134" t="s">
        <v>133</v>
      </c>
      <c r="F405" s="135" t="s">
        <v>4578</v>
      </c>
      <c r="L405" s="27"/>
      <c r="M405" s="136"/>
      <c r="T405" s="47"/>
      <c r="AT405" s="15" t="s">
        <v>133</v>
      </c>
      <c r="AU405" s="15" t="s">
        <v>74</v>
      </c>
    </row>
    <row r="406" spans="2:65" s="1" customFormat="1" ht="24.2" customHeight="1">
      <c r="B406" s="121"/>
      <c r="C406" s="139" t="s">
        <v>1025</v>
      </c>
      <c r="D406" s="139" t="s">
        <v>343</v>
      </c>
      <c r="E406" s="140" t="s">
        <v>4580</v>
      </c>
      <c r="F406" s="141" t="s">
        <v>4581</v>
      </c>
      <c r="G406" s="142" t="s">
        <v>156</v>
      </c>
      <c r="H406" s="143">
        <v>60</v>
      </c>
      <c r="I406" s="144">
        <v>7.5</v>
      </c>
      <c r="J406" s="144">
        <f>ROUND(I406*H406,2)</f>
        <v>450</v>
      </c>
      <c r="K406" s="141" t="s">
        <v>3999</v>
      </c>
      <c r="L406" s="145"/>
      <c r="M406" s="146" t="s">
        <v>3</v>
      </c>
      <c r="N406" s="147" t="s">
        <v>36</v>
      </c>
      <c r="O406" s="130">
        <v>0</v>
      </c>
      <c r="P406" s="130">
        <f>O406*H406</f>
        <v>0</v>
      </c>
      <c r="Q406" s="130">
        <v>9.0000000000000006E-5</v>
      </c>
      <c r="R406" s="130">
        <f>Q406*H406</f>
        <v>5.4000000000000003E-3</v>
      </c>
      <c r="S406" s="130">
        <v>0</v>
      </c>
      <c r="T406" s="131">
        <f>S406*H406</f>
        <v>0</v>
      </c>
      <c r="AR406" s="132" t="s">
        <v>172</v>
      </c>
      <c r="AT406" s="132" t="s">
        <v>343</v>
      </c>
      <c r="AU406" s="132" t="s">
        <v>74</v>
      </c>
      <c r="AY406" s="15" t="s">
        <v>124</v>
      </c>
      <c r="BE406" s="133">
        <f>IF(N406="základní",J406,0)</f>
        <v>450</v>
      </c>
      <c r="BF406" s="133">
        <f>IF(N406="snížená",J406,0)</f>
        <v>0</v>
      </c>
      <c r="BG406" s="133">
        <f>IF(N406="zákl. přenesená",J406,0)</f>
        <v>0</v>
      </c>
      <c r="BH406" s="133">
        <f>IF(N406="sníž. přenesená",J406,0)</f>
        <v>0</v>
      </c>
      <c r="BI406" s="133">
        <f>IF(N406="nulová",J406,0)</f>
        <v>0</v>
      </c>
      <c r="BJ406" s="15" t="s">
        <v>72</v>
      </c>
      <c r="BK406" s="133">
        <f>ROUND(I406*H406,2)</f>
        <v>450</v>
      </c>
      <c r="BL406" s="15" t="s">
        <v>131</v>
      </c>
      <c r="BM406" s="132" t="s">
        <v>4582</v>
      </c>
    </row>
    <row r="407" spans="2:65" s="1" customFormat="1">
      <c r="B407" s="27"/>
      <c r="D407" s="134" t="s">
        <v>133</v>
      </c>
      <c r="F407" s="135" t="s">
        <v>4581</v>
      </c>
      <c r="L407" s="27"/>
      <c r="M407" s="136"/>
      <c r="T407" s="47"/>
      <c r="AT407" s="15" t="s">
        <v>133</v>
      </c>
      <c r="AU407" s="15" t="s">
        <v>74</v>
      </c>
    </row>
    <row r="408" spans="2:65" s="1" customFormat="1" ht="24.2" customHeight="1">
      <c r="B408" s="121"/>
      <c r="C408" s="139" t="s">
        <v>1032</v>
      </c>
      <c r="D408" s="139" t="s">
        <v>343</v>
      </c>
      <c r="E408" s="140" t="s">
        <v>4583</v>
      </c>
      <c r="F408" s="141" t="s">
        <v>4584</v>
      </c>
      <c r="G408" s="142" t="s">
        <v>156</v>
      </c>
      <c r="H408" s="143">
        <v>20</v>
      </c>
      <c r="I408" s="144">
        <v>19</v>
      </c>
      <c r="J408" s="144">
        <f>ROUND(I408*H408,2)</f>
        <v>380</v>
      </c>
      <c r="K408" s="141" t="s">
        <v>3999</v>
      </c>
      <c r="L408" s="145"/>
      <c r="M408" s="146" t="s">
        <v>3</v>
      </c>
      <c r="N408" s="147" t="s">
        <v>36</v>
      </c>
      <c r="O408" s="130">
        <v>0</v>
      </c>
      <c r="P408" s="130">
        <f>O408*H408</f>
        <v>0</v>
      </c>
      <c r="Q408" s="130">
        <v>1.6000000000000001E-4</v>
      </c>
      <c r="R408" s="130">
        <f>Q408*H408</f>
        <v>3.2000000000000002E-3</v>
      </c>
      <c r="S408" s="130">
        <v>0</v>
      </c>
      <c r="T408" s="131">
        <f>S408*H408</f>
        <v>0</v>
      </c>
      <c r="AR408" s="132" t="s">
        <v>172</v>
      </c>
      <c r="AT408" s="132" t="s">
        <v>343</v>
      </c>
      <c r="AU408" s="132" t="s">
        <v>74</v>
      </c>
      <c r="AY408" s="15" t="s">
        <v>124</v>
      </c>
      <c r="BE408" s="133">
        <f>IF(N408="základní",J408,0)</f>
        <v>380</v>
      </c>
      <c r="BF408" s="133">
        <f>IF(N408="snížená",J408,0)</f>
        <v>0</v>
      </c>
      <c r="BG408" s="133">
        <f>IF(N408="zákl. přenesená",J408,0)</f>
        <v>0</v>
      </c>
      <c r="BH408" s="133">
        <f>IF(N408="sníž. přenesená",J408,0)</f>
        <v>0</v>
      </c>
      <c r="BI408" s="133">
        <f>IF(N408="nulová",J408,0)</f>
        <v>0</v>
      </c>
      <c r="BJ408" s="15" t="s">
        <v>72</v>
      </c>
      <c r="BK408" s="133">
        <f>ROUND(I408*H408,2)</f>
        <v>380</v>
      </c>
      <c r="BL408" s="15" t="s">
        <v>131</v>
      </c>
      <c r="BM408" s="132" t="s">
        <v>4585</v>
      </c>
    </row>
    <row r="409" spans="2:65" s="1" customFormat="1" ht="19.5">
      <c r="B409" s="27"/>
      <c r="D409" s="134" t="s">
        <v>133</v>
      </c>
      <c r="F409" s="135" t="s">
        <v>4584</v>
      </c>
      <c r="L409" s="27"/>
      <c r="M409" s="136"/>
      <c r="T409" s="47"/>
      <c r="AT409" s="15" t="s">
        <v>133</v>
      </c>
      <c r="AU409" s="15" t="s">
        <v>74</v>
      </c>
    </row>
    <row r="410" spans="2:65" s="1" customFormat="1" ht="24.2" customHeight="1">
      <c r="B410" s="121"/>
      <c r="C410" s="139" t="s">
        <v>1038</v>
      </c>
      <c r="D410" s="139" t="s">
        <v>343</v>
      </c>
      <c r="E410" s="140" t="s">
        <v>4586</v>
      </c>
      <c r="F410" s="141" t="s">
        <v>4587</v>
      </c>
      <c r="G410" s="142" t="s">
        <v>156</v>
      </c>
      <c r="H410" s="143">
        <v>40</v>
      </c>
      <c r="I410" s="144">
        <v>24</v>
      </c>
      <c r="J410" s="144">
        <f>ROUND(I410*H410,2)</f>
        <v>960</v>
      </c>
      <c r="K410" s="141" t="s">
        <v>3999</v>
      </c>
      <c r="L410" s="145"/>
      <c r="M410" s="146" t="s">
        <v>3</v>
      </c>
      <c r="N410" s="147" t="s">
        <v>36</v>
      </c>
      <c r="O410" s="130">
        <v>0</v>
      </c>
      <c r="P410" s="130">
        <f>O410*H410</f>
        <v>0</v>
      </c>
      <c r="Q410" s="130">
        <v>1.9000000000000001E-4</v>
      </c>
      <c r="R410" s="130">
        <f>Q410*H410</f>
        <v>7.6000000000000009E-3</v>
      </c>
      <c r="S410" s="130">
        <v>0</v>
      </c>
      <c r="T410" s="131">
        <f>S410*H410</f>
        <v>0</v>
      </c>
      <c r="AR410" s="132" t="s">
        <v>172</v>
      </c>
      <c r="AT410" s="132" t="s">
        <v>343</v>
      </c>
      <c r="AU410" s="132" t="s">
        <v>74</v>
      </c>
      <c r="AY410" s="15" t="s">
        <v>124</v>
      </c>
      <c r="BE410" s="133">
        <f>IF(N410="základní",J410,0)</f>
        <v>960</v>
      </c>
      <c r="BF410" s="133">
        <f>IF(N410="snížená",J410,0)</f>
        <v>0</v>
      </c>
      <c r="BG410" s="133">
        <f>IF(N410="zákl. přenesená",J410,0)</f>
        <v>0</v>
      </c>
      <c r="BH410" s="133">
        <f>IF(N410="sníž. přenesená",J410,0)</f>
        <v>0</v>
      </c>
      <c r="BI410" s="133">
        <f>IF(N410="nulová",J410,0)</f>
        <v>0</v>
      </c>
      <c r="BJ410" s="15" t="s">
        <v>72</v>
      </c>
      <c r="BK410" s="133">
        <f>ROUND(I410*H410,2)</f>
        <v>960</v>
      </c>
      <c r="BL410" s="15" t="s">
        <v>131</v>
      </c>
      <c r="BM410" s="132" t="s">
        <v>4588</v>
      </c>
    </row>
    <row r="411" spans="2:65" s="1" customFormat="1" ht="19.5">
      <c r="B411" s="27"/>
      <c r="D411" s="134" t="s">
        <v>133</v>
      </c>
      <c r="F411" s="135" t="s">
        <v>4587</v>
      </c>
      <c r="L411" s="27"/>
      <c r="M411" s="136"/>
      <c r="T411" s="47"/>
      <c r="AT411" s="15" t="s">
        <v>133</v>
      </c>
      <c r="AU411" s="15" t="s">
        <v>74</v>
      </c>
    </row>
    <row r="412" spans="2:65" s="1" customFormat="1" ht="16.5" customHeight="1">
      <c r="B412" s="121"/>
      <c r="C412" s="139" t="s">
        <v>1044</v>
      </c>
      <c r="D412" s="139" t="s">
        <v>343</v>
      </c>
      <c r="E412" s="140" t="s">
        <v>4589</v>
      </c>
      <c r="F412" s="141" t="s">
        <v>4590</v>
      </c>
      <c r="G412" s="142" t="s">
        <v>129</v>
      </c>
      <c r="H412" s="143">
        <v>2</v>
      </c>
      <c r="I412" s="144">
        <v>127</v>
      </c>
      <c r="J412" s="144">
        <f>ROUND(I412*H412,2)</f>
        <v>254</v>
      </c>
      <c r="K412" s="141" t="s">
        <v>3999</v>
      </c>
      <c r="L412" s="145"/>
      <c r="M412" s="146" t="s">
        <v>3</v>
      </c>
      <c r="N412" s="147" t="s">
        <v>36</v>
      </c>
      <c r="O412" s="130">
        <v>0</v>
      </c>
      <c r="P412" s="130">
        <f>O412*H412</f>
        <v>0</v>
      </c>
      <c r="Q412" s="130">
        <v>1E-3</v>
      </c>
      <c r="R412" s="130">
        <f>Q412*H412</f>
        <v>2E-3</v>
      </c>
      <c r="S412" s="130">
        <v>0</v>
      </c>
      <c r="T412" s="131">
        <f>S412*H412</f>
        <v>0</v>
      </c>
      <c r="AR412" s="132" t="s">
        <v>172</v>
      </c>
      <c r="AT412" s="132" t="s">
        <v>343</v>
      </c>
      <c r="AU412" s="132" t="s">
        <v>74</v>
      </c>
      <c r="AY412" s="15" t="s">
        <v>124</v>
      </c>
      <c r="BE412" s="133">
        <f>IF(N412="základní",J412,0)</f>
        <v>254</v>
      </c>
      <c r="BF412" s="133">
        <f>IF(N412="snížená",J412,0)</f>
        <v>0</v>
      </c>
      <c r="BG412" s="133">
        <f>IF(N412="zákl. přenesená",J412,0)</f>
        <v>0</v>
      </c>
      <c r="BH412" s="133">
        <f>IF(N412="sníž. přenesená",J412,0)</f>
        <v>0</v>
      </c>
      <c r="BI412" s="133">
        <f>IF(N412="nulová",J412,0)</f>
        <v>0</v>
      </c>
      <c r="BJ412" s="15" t="s">
        <v>72</v>
      </c>
      <c r="BK412" s="133">
        <f>ROUND(I412*H412,2)</f>
        <v>254</v>
      </c>
      <c r="BL412" s="15" t="s">
        <v>131</v>
      </c>
      <c r="BM412" s="132" t="s">
        <v>4591</v>
      </c>
    </row>
    <row r="413" spans="2:65" s="1" customFormat="1">
      <c r="B413" s="27"/>
      <c r="D413" s="134" t="s">
        <v>133</v>
      </c>
      <c r="F413" s="135" t="s">
        <v>4590</v>
      </c>
      <c r="L413" s="27"/>
      <c r="M413" s="136"/>
      <c r="T413" s="47"/>
      <c r="AT413" s="15" t="s">
        <v>133</v>
      </c>
      <c r="AU413" s="15" t="s">
        <v>74</v>
      </c>
    </row>
    <row r="414" spans="2:65" s="11" customFormat="1" ht="25.9" customHeight="1">
      <c r="B414" s="110"/>
      <c r="D414" s="111" t="s">
        <v>64</v>
      </c>
      <c r="E414" s="112" t="s">
        <v>4592</v>
      </c>
      <c r="F414" s="112" t="s">
        <v>4593</v>
      </c>
      <c r="J414" s="113">
        <f>BK414</f>
        <v>618475</v>
      </c>
      <c r="L414" s="110"/>
      <c r="M414" s="114"/>
      <c r="P414" s="115">
        <f>SUM(P415:P456)</f>
        <v>0</v>
      </c>
      <c r="R414" s="115">
        <f>SUM(R415:R456)</f>
        <v>0</v>
      </c>
      <c r="T414" s="116">
        <f>SUM(T415:T456)</f>
        <v>0</v>
      </c>
      <c r="AR414" s="111" t="s">
        <v>131</v>
      </c>
      <c r="AT414" s="117" t="s">
        <v>64</v>
      </c>
      <c r="AU414" s="117" t="s">
        <v>65</v>
      </c>
      <c r="AY414" s="111" t="s">
        <v>124</v>
      </c>
      <c r="BK414" s="118">
        <f>SUM(BK415:BK456)</f>
        <v>618475</v>
      </c>
    </row>
    <row r="415" spans="2:65" s="1" customFormat="1" ht="44.25" customHeight="1">
      <c r="B415" s="121"/>
      <c r="C415" s="122" t="s">
        <v>1050</v>
      </c>
      <c r="D415" s="122" t="s">
        <v>126</v>
      </c>
      <c r="E415" s="123" t="s">
        <v>4594</v>
      </c>
      <c r="F415" s="124" t="s">
        <v>4595</v>
      </c>
      <c r="G415" s="125" t="s">
        <v>156</v>
      </c>
      <c r="H415" s="126">
        <v>10</v>
      </c>
      <c r="I415" s="127">
        <v>459</v>
      </c>
      <c r="J415" s="127">
        <f>ROUND(I415*H415,2)</f>
        <v>4590</v>
      </c>
      <c r="K415" s="124" t="s">
        <v>3999</v>
      </c>
      <c r="L415" s="27"/>
      <c r="M415" s="128" t="s">
        <v>3</v>
      </c>
      <c r="N415" s="129" t="s">
        <v>36</v>
      </c>
      <c r="O415" s="130">
        <v>0</v>
      </c>
      <c r="P415" s="130">
        <f>O415*H415</f>
        <v>0</v>
      </c>
      <c r="Q415" s="130">
        <v>0</v>
      </c>
      <c r="R415" s="130">
        <f>Q415*H415</f>
        <v>0</v>
      </c>
      <c r="S415" s="130">
        <v>0</v>
      </c>
      <c r="T415" s="131">
        <f>S415*H415</f>
        <v>0</v>
      </c>
      <c r="AR415" s="132" t="s">
        <v>3067</v>
      </c>
      <c r="AT415" s="132" t="s">
        <v>126</v>
      </c>
      <c r="AU415" s="132" t="s">
        <v>72</v>
      </c>
      <c r="AY415" s="15" t="s">
        <v>124</v>
      </c>
      <c r="BE415" s="133">
        <f>IF(N415="základní",J415,0)</f>
        <v>4590</v>
      </c>
      <c r="BF415" s="133">
        <f>IF(N415="snížená",J415,0)</f>
        <v>0</v>
      </c>
      <c r="BG415" s="133">
        <f>IF(N415="zákl. přenesená",J415,0)</f>
        <v>0</v>
      </c>
      <c r="BH415" s="133">
        <f>IF(N415="sníž. přenesená",J415,0)</f>
        <v>0</v>
      </c>
      <c r="BI415" s="133">
        <f>IF(N415="nulová",J415,0)</f>
        <v>0</v>
      </c>
      <c r="BJ415" s="15" t="s">
        <v>72</v>
      </c>
      <c r="BK415" s="133">
        <f>ROUND(I415*H415,2)</f>
        <v>4590</v>
      </c>
      <c r="BL415" s="15" t="s">
        <v>3067</v>
      </c>
      <c r="BM415" s="132" t="s">
        <v>4596</v>
      </c>
    </row>
    <row r="416" spans="2:65" s="1" customFormat="1" ht="58.5">
      <c r="B416" s="27"/>
      <c r="D416" s="134" t="s">
        <v>133</v>
      </c>
      <c r="F416" s="135" t="s">
        <v>4597</v>
      </c>
      <c r="L416" s="27"/>
      <c r="M416" s="136"/>
      <c r="T416" s="47"/>
      <c r="AT416" s="15" t="s">
        <v>133</v>
      </c>
      <c r="AU416" s="15" t="s">
        <v>72</v>
      </c>
    </row>
    <row r="417" spans="2:65" s="1" customFormat="1" ht="49.15" customHeight="1">
      <c r="B417" s="121"/>
      <c r="C417" s="122" t="s">
        <v>1054</v>
      </c>
      <c r="D417" s="122" t="s">
        <v>126</v>
      </c>
      <c r="E417" s="123" t="s">
        <v>4598</v>
      </c>
      <c r="F417" s="124" t="s">
        <v>4599</v>
      </c>
      <c r="G417" s="125" t="s">
        <v>156</v>
      </c>
      <c r="H417" s="126">
        <v>15</v>
      </c>
      <c r="I417" s="127">
        <v>423</v>
      </c>
      <c r="J417" s="127">
        <f>ROUND(I417*H417,2)</f>
        <v>6345</v>
      </c>
      <c r="K417" s="124" t="s">
        <v>3999</v>
      </c>
      <c r="L417" s="27"/>
      <c r="M417" s="128" t="s">
        <v>3</v>
      </c>
      <c r="N417" s="129" t="s">
        <v>36</v>
      </c>
      <c r="O417" s="130">
        <v>0</v>
      </c>
      <c r="P417" s="130">
        <f>O417*H417</f>
        <v>0</v>
      </c>
      <c r="Q417" s="130">
        <v>0</v>
      </c>
      <c r="R417" s="130">
        <f>Q417*H417</f>
        <v>0</v>
      </c>
      <c r="S417" s="130">
        <v>0</v>
      </c>
      <c r="T417" s="131">
        <f>S417*H417</f>
        <v>0</v>
      </c>
      <c r="AR417" s="132" t="s">
        <v>3067</v>
      </c>
      <c r="AT417" s="132" t="s">
        <v>126</v>
      </c>
      <c r="AU417" s="132" t="s">
        <v>72</v>
      </c>
      <c r="AY417" s="15" t="s">
        <v>124</v>
      </c>
      <c r="BE417" s="133">
        <f>IF(N417="základní",J417,0)</f>
        <v>6345</v>
      </c>
      <c r="BF417" s="133">
        <f>IF(N417="snížená",J417,0)</f>
        <v>0</v>
      </c>
      <c r="BG417" s="133">
        <f>IF(N417="zákl. přenesená",J417,0)</f>
        <v>0</v>
      </c>
      <c r="BH417" s="133">
        <f>IF(N417="sníž. přenesená",J417,0)</f>
        <v>0</v>
      </c>
      <c r="BI417" s="133">
        <f>IF(N417="nulová",J417,0)</f>
        <v>0</v>
      </c>
      <c r="BJ417" s="15" t="s">
        <v>72</v>
      </c>
      <c r="BK417" s="133">
        <f>ROUND(I417*H417,2)</f>
        <v>6345</v>
      </c>
      <c r="BL417" s="15" t="s">
        <v>3067</v>
      </c>
      <c r="BM417" s="132" t="s">
        <v>4600</v>
      </c>
    </row>
    <row r="418" spans="2:65" s="1" customFormat="1" ht="68.25">
      <c r="B418" s="27"/>
      <c r="D418" s="134" t="s">
        <v>133</v>
      </c>
      <c r="F418" s="135" t="s">
        <v>4601</v>
      </c>
      <c r="L418" s="27"/>
      <c r="M418" s="136"/>
      <c r="T418" s="47"/>
      <c r="AT418" s="15" t="s">
        <v>133</v>
      </c>
      <c r="AU418" s="15" t="s">
        <v>72</v>
      </c>
    </row>
    <row r="419" spans="2:65" s="1" customFormat="1" ht="37.9" customHeight="1">
      <c r="B419" s="121"/>
      <c r="C419" s="122" t="s">
        <v>1060</v>
      </c>
      <c r="D419" s="122" t="s">
        <v>126</v>
      </c>
      <c r="E419" s="123" t="s">
        <v>4602</v>
      </c>
      <c r="F419" s="124" t="s">
        <v>4603</v>
      </c>
      <c r="G419" s="125" t="s">
        <v>346</v>
      </c>
      <c r="H419" s="126">
        <v>50</v>
      </c>
      <c r="I419" s="127">
        <v>235</v>
      </c>
      <c r="J419" s="127">
        <f>ROUND(I419*H419,2)</f>
        <v>11750</v>
      </c>
      <c r="K419" s="124" t="s">
        <v>3999</v>
      </c>
      <c r="L419" s="27"/>
      <c r="M419" s="128" t="s">
        <v>3</v>
      </c>
      <c r="N419" s="129" t="s">
        <v>36</v>
      </c>
      <c r="O419" s="130">
        <v>0</v>
      </c>
      <c r="P419" s="130">
        <f>O419*H419</f>
        <v>0</v>
      </c>
      <c r="Q419" s="130">
        <v>0</v>
      </c>
      <c r="R419" s="130">
        <f>Q419*H419</f>
        <v>0</v>
      </c>
      <c r="S419" s="130">
        <v>0</v>
      </c>
      <c r="T419" s="131">
        <f>S419*H419</f>
        <v>0</v>
      </c>
      <c r="AR419" s="132" t="s">
        <v>3067</v>
      </c>
      <c r="AT419" s="132" t="s">
        <v>126</v>
      </c>
      <c r="AU419" s="132" t="s">
        <v>72</v>
      </c>
      <c r="AY419" s="15" t="s">
        <v>124</v>
      </c>
      <c r="BE419" s="133">
        <f>IF(N419="základní",J419,0)</f>
        <v>11750</v>
      </c>
      <c r="BF419" s="133">
        <f>IF(N419="snížená",J419,0)</f>
        <v>0</v>
      </c>
      <c r="BG419" s="133">
        <f>IF(N419="zákl. přenesená",J419,0)</f>
        <v>0</v>
      </c>
      <c r="BH419" s="133">
        <f>IF(N419="sníž. přenesená",J419,0)</f>
        <v>0</v>
      </c>
      <c r="BI419" s="133">
        <f>IF(N419="nulová",J419,0)</f>
        <v>0</v>
      </c>
      <c r="BJ419" s="15" t="s">
        <v>72</v>
      </c>
      <c r="BK419" s="133">
        <f>ROUND(I419*H419,2)</f>
        <v>11750</v>
      </c>
      <c r="BL419" s="15" t="s">
        <v>3067</v>
      </c>
      <c r="BM419" s="132" t="s">
        <v>4604</v>
      </c>
    </row>
    <row r="420" spans="2:65" s="1" customFormat="1" ht="58.5">
      <c r="B420" s="27"/>
      <c r="D420" s="134" t="s">
        <v>133</v>
      </c>
      <c r="F420" s="135" t="s">
        <v>4605</v>
      </c>
      <c r="L420" s="27"/>
      <c r="M420" s="136"/>
      <c r="T420" s="47"/>
      <c r="AT420" s="15" t="s">
        <v>133</v>
      </c>
      <c r="AU420" s="15" t="s">
        <v>72</v>
      </c>
    </row>
    <row r="421" spans="2:65" s="1" customFormat="1" ht="37.9" customHeight="1">
      <c r="B421" s="121"/>
      <c r="C421" s="122" t="s">
        <v>1066</v>
      </c>
      <c r="D421" s="122" t="s">
        <v>126</v>
      </c>
      <c r="E421" s="123" t="s">
        <v>4606</v>
      </c>
      <c r="F421" s="124" t="s">
        <v>4607</v>
      </c>
      <c r="G421" s="125" t="s">
        <v>346</v>
      </c>
      <c r="H421" s="126">
        <v>10</v>
      </c>
      <c r="I421" s="127">
        <v>152</v>
      </c>
      <c r="J421" s="127">
        <f>ROUND(I421*H421,2)</f>
        <v>1520</v>
      </c>
      <c r="K421" s="124" t="s">
        <v>3999</v>
      </c>
      <c r="L421" s="27"/>
      <c r="M421" s="128" t="s">
        <v>3</v>
      </c>
      <c r="N421" s="129" t="s">
        <v>36</v>
      </c>
      <c r="O421" s="130">
        <v>0</v>
      </c>
      <c r="P421" s="130">
        <f>O421*H421</f>
        <v>0</v>
      </c>
      <c r="Q421" s="130">
        <v>0</v>
      </c>
      <c r="R421" s="130">
        <f>Q421*H421</f>
        <v>0</v>
      </c>
      <c r="S421" s="130">
        <v>0</v>
      </c>
      <c r="T421" s="131">
        <f>S421*H421</f>
        <v>0</v>
      </c>
      <c r="AR421" s="132" t="s">
        <v>3067</v>
      </c>
      <c r="AT421" s="132" t="s">
        <v>126</v>
      </c>
      <c r="AU421" s="132" t="s">
        <v>72</v>
      </c>
      <c r="AY421" s="15" t="s">
        <v>124</v>
      </c>
      <c r="BE421" s="133">
        <f>IF(N421="základní",J421,0)</f>
        <v>1520</v>
      </c>
      <c r="BF421" s="133">
        <f>IF(N421="snížená",J421,0)</f>
        <v>0</v>
      </c>
      <c r="BG421" s="133">
        <f>IF(N421="zákl. přenesená",J421,0)</f>
        <v>0</v>
      </c>
      <c r="BH421" s="133">
        <f>IF(N421="sníž. přenesená",J421,0)</f>
        <v>0</v>
      </c>
      <c r="BI421" s="133">
        <f>IF(N421="nulová",J421,0)</f>
        <v>0</v>
      </c>
      <c r="BJ421" s="15" t="s">
        <v>72</v>
      </c>
      <c r="BK421" s="133">
        <f>ROUND(I421*H421,2)</f>
        <v>1520</v>
      </c>
      <c r="BL421" s="15" t="s">
        <v>3067</v>
      </c>
      <c r="BM421" s="132" t="s">
        <v>4608</v>
      </c>
    </row>
    <row r="422" spans="2:65" s="1" customFormat="1" ht="58.5">
      <c r="B422" s="27"/>
      <c r="D422" s="134" t="s">
        <v>133</v>
      </c>
      <c r="F422" s="135" t="s">
        <v>4609</v>
      </c>
      <c r="L422" s="27"/>
      <c r="M422" s="136"/>
      <c r="T422" s="47"/>
      <c r="AT422" s="15" t="s">
        <v>133</v>
      </c>
      <c r="AU422" s="15" t="s">
        <v>72</v>
      </c>
    </row>
    <row r="423" spans="2:65" s="1" customFormat="1" ht="49.15" customHeight="1">
      <c r="B423" s="121"/>
      <c r="C423" s="122" t="s">
        <v>1070</v>
      </c>
      <c r="D423" s="122" t="s">
        <v>126</v>
      </c>
      <c r="E423" s="123" t="s">
        <v>4610</v>
      </c>
      <c r="F423" s="124" t="s">
        <v>4611</v>
      </c>
      <c r="G423" s="125" t="s">
        <v>346</v>
      </c>
      <c r="H423" s="126">
        <v>10</v>
      </c>
      <c r="I423" s="127">
        <v>706</v>
      </c>
      <c r="J423" s="127">
        <f>ROUND(I423*H423,2)</f>
        <v>7060</v>
      </c>
      <c r="K423" s="124" t="s">
        <v>3999</v>
      </c>
      <c r="L423" s="27"/>
      <c r="M423" s="128" t="s">
        <v>3</v>
      </c>
      <c r="N423" s="129" t="s">
        <v>36</v>
      </c>
      <c r="O423" s="130">
        <v>0</v>
      </c>
      <c r="P423" s="130">
        <f>O423*H423</f>
        <v>0</v>
      </c>
      <c r="Q423" s="130">
        <v>0</v>
      </c>
      <c r="R423" s="130">
        <f>Q423*H423</f>
        <v>0</v>
      </c>
      <c r="S423" s="130">
        <v>0</v>
      </c>
      <c r="T423" s="131">
        <f>S423*H423</f>
        <v>0</v>
      </c>
      <c r="AR423" s="132" t="s">
        <v>3067</v>
      </c>
      <c r="AT423" s="132" t="s">
        <v>126</v>
      </c>
      <c r="AU423" s="132" t="s">
        <v>72</v>
      </c>
      <c r="AY423" s="15" t="s">
        <v>124</v>
      </c>
      <c r="BE423" s="133">
        <f>IF(N423="základní",J423,0)</f>
        <v>7060</v>
      </c>
      <c r="BF423" s="133">
        <f>IF(N423="snížená",J423,0)</f>
        <v>0</v>
      </c>
      <c r="BG423" s="133">
        <f>IF(N423="zákl. přenesená",J423,0)</f>
        <v>0</v>
      </c>
      <c r="BH423" s="133">
        <f>IF(N423="sníž. přenesená",J423,0)</f>
        <v>0</v>
      </c>
      <c r="BI423" s="133">
        <f>IF(N423="nulová",J423,0)</f>
        <v>0</v>
      </c>
      <c r="BJ423" s="15" t="s">
        <v>72</v>
      </c>
      <c r="BK423" s="133">
        <f>ROUND(I423*H423,2)</f>
        <v>7060</v>
      </c>
      <c r="BL423" s="15" t="s">
        <v>3067</v>
      </c>
      <c r="BM423" s="132" t="s">
        <v>4612</v>
      </c>
    </row>
    <row r="424" spans="2:65" s="1" customFormat="1" ht="58.5">
      <c r="B424" s="27"/>
      <c r="D424" s="134" t="s">
        <v>133</v>
      </c>
      <c r="F424" s="135" t="s">
        <v>4613</v>
      </c>
      <c r="L424" s="27"/>
      <c r="M424" s="136"/>
      <c r="T424" s="47"/>
      <c r="AT424" s="15" t="s">
        <v>133</v>
      </c>
      <c r="AU424" s="15" t="s">
        <v>72</v>
      </c>
    </row>
    <row r="425" spans="2:65" s="1" customFormat="1" ht="55.5" customHeight="1">
      <c r="B425" s="121"/>
      <c r="C425" s="122" t="s">
        <v>1076</v>
      </c>
      <c r="D425" s="122" t="s">
        <v>126</v>
      </c>
      <c r="E425" s="123" t="s">
        <v>4614</v>
      </c>
      <c r="F425" s="124" t="s">
        <v>4615</v>
      </c>
      <c r="G425" s="125" t="s">
        <v>346</v>
      </c>
      <c r="H425" s="126">
        <v>35</v>
      </c>
      <c r="I425" s="127">
        <v>156</v>
      </c>
      <c r="J425" s="127">
        <f>ROUND(I425*H425,2)</f>
        <v>5460</v>
      </c>
      <c r="K425" s="124" t="s">
        <v>3999</v>
      </c>
      <c r="L425" s="27"/>
      <c r="M425" s="128" t="s">
        <v>3</v>
      </c>
      <c r="N425" s="129" t="s">
        <v>36</v>
      </c>
      <c r="O425" s="130">
        <v>0</v>
      </c>
      <c r="P425" s="130">
        <f>O425*H425</f>
        <v>0</v>
      </c>
      <c r="Q425" s="130">
        <v>0</v>
      </c>
      <c r="R425" s="130">
        <f>Q425*H425</f>
        <v>0</v>
      </c>
      <c r="S425" s="130">
        <v>0</v>
      </c>
      <c r="T425" s="131">
        <f>S425*H425</f>
        <v>0</v>
      </c>
      <c r="AR425" s="132" t="s">
        <v>3067</v>
      </c>
      <c r="AT425" s="132" t="s">
        <v>126</v>
      </c>
      <c r="AU425" s="132" t="s">
        <v>72</v>
      </c>
      <c r="AY425" s="15" t="s">
        <v>124</v>
      </c>
      <c r="BE425" s="133">
        <f>IF(N425="základní",J425,0)</f>
        <v>5460</v>
      </c>
      <c r="BF425" s="133">
        <f>IF(N425="snížená",J425,0)</f>
        <v>0</v>
      </c>
      <c r="BG425" s="133">
        <f>IF(N425="zákl. přenesená",J425,0)</f>
        <v>0</v>
      </c>
      <c r="BH425" s="133">
        <f>IF(N425="sníž. přenesená",J425,0)</f>
        <v>0</v>
      </c>
      <c r="BI425" s="133">
        <f>IF(N425="nulová",J425,0)</f>
        <v>0</v>
      </c>
      <c r="BJ425" s="15" t="s">
        <v>72</v>
      </c>
      <c r="BK425" s="133">
        <f>ROUND(I425*H425,2)</f>
        <v>5460</v>
      </c>
      <c r="BL425" s="15" t="s">
        <v>3067</v>
      </c>
      <c r="BM425" s="132" t="s">
        <v>4616</v>
      </c>
    </row>
    <row r="426" spans="2:65" s="1" customFormat="1" ht="68.25">
      <c r="B426" s="27"/>
      <c r="D426" s="134" t="s">
        <v>133</v>
      </c>
      <c r="F426" s="135" t="s">
        <v>4617</v>
      </c>
      <c r="L426" s="27"/>
      <c r="M426" s="136"/>
      <c r="T426" s="47"/>
      <c r="AT426" s="15" t="s">
        <v>133</v>
      </c>
      <c r="AU426" s="15" t="s">
        <v>72</v>
      </c>
    </row>
    <row r="427" spans="2:65" s="1" customFormat="1" ht="21.75" customHeight="1">
      <c r="B427" s="121"/>
      <c r="C427" s="122" t="s">
        <v>1082</v>
      </c>
      <c r="D427" s="122" t="s">
        <v>126</v>
      </c>
      <c r="E427" s="123" t="s">
        <v>4618</v>
      </c>
      <c r="F427" s="124" t="s">
        <v>4619</v>
      </c>
      <c r="G427" s="125" t="s">
        <v>346</v>
      </c>
      <c r="H427" s="126">
        <v>50</v>
      </c>
      <c r="I427" s="127">
        <v>245</v>
      </c>
      <c r="J427" s="127">
        <f>ROUND(I427*H427,2)</f>
        <v>12250</v>
      </c>
      <c r="K427" s="124" t="s">
        <v>3999</v>
      </c>
      <c r="L427" s="27"/>
      <c r="M427" s="128" t="s">
        <v>3</v>
      </c>
      <c r="N427" s="129" t="s">
        <v>36</v>
      </c>
      <c r="O427" s="130">
        <v>0</v>
      </c>
      <c r="P427" s="130">
        <f>O427*H427</f>
        <v>0</v>
      </c>
      <c r="Q427" s="130">
        <v>0</v>
      </c>
      <c r="R427" s="130">
        <f>Q427*H427</f>
        <v>0</v>
      </c>
      <c r="S427" s="130">
        <v>0</v>
      </c>
      <c r="T427" s="131">
        <f>S427*H427</f>
        <v>0</v>
      </c>
      <c r="AR427" s="132" t="s">
        <v>131</v>
      </c>
      <c r="AT427" s="132" t="s">
        <v>126</v>
      </c>
      <c r="AU427" s="132" t="s">
        <v>72</v>
      </c>
      <c r="AY427" s="15" t="s">
        <v>124</v>
      </c>
      <c r="BE427" s="133">
        <f>IF(N427="základní",J427,0)</f>
        <v>12250</v>
      </c>
      <c r="BF427" s="133">
        <f>IF(N427="snížená",J427,0)</f>
        <v>0</v>
      </c>
      <c r="BG427" s="133">
        <f>IF(N427="zákl. přenesená",J427,0)</f>
        <v>0</v>
      </c>
      <c r="BH427" s="133">
        <f>IF(N427="sníž. přenesená",J427,0)</f>
        <v>0</v>
      </c>
      <c r="BI427" s="133">
        <f>IF(N427="nulová",J427,0)</f>
        <v>0</v>
      </c>
      <c r="BJ427" s="15" t="s">
        <v>72</v>
      </c>
      <c r="BK427" s="133">
        <f>ROUND(I427*H427,2)</f>
        <v>12250</v>
      </c>
      <c r="BL427" s="15" t="s">
        <v>131</v>
      </c>
      <c r="BM427" s="132" t="s">
        <v>4620</v>
      </c>
    </row>
    <row r="428" spans="2:65" s="1" customFormat="1" ht="48.75">
      <c r="B428" s="27"/>
      <c r="D428" s="134" t="s">
        <v>133</v>
      </c>
      <c r="F428" s="135" t="s">
        <v>4621</v>
      </c>
      <c r="L428" s="27"/>
      <c r="M428" s="136"/>
      <c r="T428" s="47"/>
      <c r="AT428" s="15" t="s">
        <v>133</v>
      </c>
      <c r="AU428" s="15" t="s">
        <v>72</v>
      </c>
    </row>
    <row r="429" spans="2:65" s="1" customFormat="1" ht="24.2" customHeight="1">
      <c r="B429" s="121"/>
      <c r="C429" s="122" t="s">
        <v>1088</v>
      </c>
      <c r="D429" s="122" t="s">
        <v>126</v>
      </c>
      <c r="E429" s="123" t="s">
        <v>4622</v>
      </c>
      <c r="F429" s="124" t="s">
        <v>4623</v>
      </c>
      <c r="G429" s="125" t="s">
        <v>346</v>
      </c>
      <c r="H429" s="126">
        <v>10</v>
      </c>
      <c r="I429" s="127">
        <v>664</v>
      </c>
      <c r="J429" s="127">
        <f>ROUND(I429*H429,2)</f>
        <v>6640</v>
      </c>
      <c r="K429" s="124" t="s">
        <v>3999</v>
      </c>
      <c r="L429" s="27"/>
      <c r="M429" s="128" t="s">
        <v>3</v>
      </c>
      <c r="N429" s="129" t="s">
        <v>36</v>
      </c>
      <c r="O429" s="130">
        <v>0</v>
      </c>
      <c r="P429" s="130">
        <f>O429*H429</f>
        <v>0</v>
      </c>
      <c r="Q429" s="130">
        <v>0</v>
      </c>
      <c r="R429" s="130">
        <f>Q429*H429</f>
        <v>0</v>
      </c>
      <c r="S429" s="130">
        <v>0</v>
      </c>
      <c r="T429" s="131">
        <f>S429*H429</f>
        <v>0</v>
      </c>
      <c r="AR429" s="132" t="s">
        <v>131</v>
      </c>
      <c r="AT429" s="132" t="s">
        <v>126</v>
      </c>
      <c r="AU429" s="132" t="s">
        <v>72</v>
      </c>
      <c r="AY429" s="15" t="s">
        <v>124</v>
      </c>
      <c r="BE429" s="133">
        <f>IF(N429="základní",J429,0)</f>
        <v>6640</v>
      </c>
      <c r="BF429" s="133">
        <f>IF(N429="snížená",J429,0)</f>
        <v>0</v>
      </c>
      <c r="BG429" s="133">
        <f>IF(N429="zákl. přenesená",J429,0)</f>
        <v>0</v>
      </c>
      <c r="BH429" s="133">
        <f>IF(N429="sníž. přenesená",J429,0)</f>
        <v>0</v>
      </c>
      <c r="BI429" s="133">
        <f>IF(N429="nulová",J429,0)</f>
        <v>0</v>
      </c>
      <c r="BJ429" s="15" t="s">
        <v>72</v>
      </c>
      <c r="BK429" s="133">
        <f>ROUND(I429*H429,2)</f>
        <v>6640</v>
      </c>
      <c r="BL429" s="15" t="s">
        <v>131</v>
      </c>
      <c r="BM429" s="132" t="s">
        <v>4624</v>
      </c>
    </row>
    <row r="430" spans="2:65" s="1" customFormat="1" ht="48.75">
      <c r="B430" s="27"/>
      <c r="D430" s="134" t="s">
        <v>133</v>
      </c>
      <c r="F430" s="135" t="s">
        <v>4625</v>
      </c>
      <c r="L430" s="27"/>
      <c r="M430" s="136"/>
      <c r="T430" s="47"/>
      <c r="AT430" s="15" t="s">
        <v>133</v>
      </c>
      <c r="AU430" s="15" t="s">
        <v>72</v>
      </c>
    </row>
    <row r="431" spans="2:65" s="1" customFormat="1" ht="21.75" customHeight="1">
      <c r="B431" s="121"/>
      <c r="C431" s="122" t="s">
        <v>1094</v>
      </c>
      <c r="D431" s="122" t="s">
        <v>126</v>
      </c>
      <c r="E431" s="123" t="s">
        <v>4626</v>
      </c>
      <c r="F431" s="124" t="s">
        <v>4627</v>
      </c>
      <c r="G431" s="125" t="s">
        <v>346</v>
      </c>
      <c r="H431" s="126">
        <v>50</v>
      </c>
      <c r="I431" s="127">
        <v>163</v>
      </c>
      <c r="J431" s="127">
        <f>ROUND(I431*H431,2)</f>
        <v>8150</v>
      </c>
      <c r="K431" s="124" t="s">
        <v>3999</v>
      </c>
      <c r="L431" s="27"/>
      <c r="M431" s="128" t="s">
        <v>3</v>
      </c>
      <c r="N431" s="129" t="s">
        <v>36</v>
      </c>
      <c r="O431" s="130">
        <v>0</v>
      </c>
      <c r="P431" s="130">
        <f>O431*H431</f>
        <v>0</v>
      </c>
      <c r="Q431" s="130">
        <v>0</v>
      </c>
      <c r="R431" s="130">
        <f>Q431*H431</f>
        <v>0</v>
      </c>
      <c r="S431" s="130">
        <v>0</v>
      </c>
      <c r="T431" s="131">
        <f>S431*H431</f>
        <v>0</v>
      </c>
      <c r="AR431" s="132" t="s">
        <v>3067</v>
      </c>
      <c r="AT431" s="132" t="s">
        <v>126</v>
      </c>
      <c r="AU431" s="132" t="s">
        <v>72</v>
      </c>
      <c r="AY431" s="15" t="s">
        <v>124</v>
      </c>
      <c r="BE431" s="133">
        <f>IF(N431="základní",J431,0)</f>
        <v>8150</v>
      </c>
      <c r="BF431" s="133">
        <f>IF(N431="snížená",J431,0)</f>
        <v>0</v>
      </c>
      <c r="BG431" s="133">
        <f>IF(N431="zákl. přenesená",J431,0)</f>
        <v>0</v>
      </c>
      <c r="BH431" s="133">
        <f>IF(N431="sníž. přenesená",J431,0)</f>
        <v>0</v>
      </c>
      <c r="BI431" s="133">
        <f>IF(N431="nulová",J431,0)</f>
        <v>0</v>
      </c>
      <c r="BJ431" s="15" t="s">
        <v>72</v>
      </c>
      <c r="BK431" s="133">
        <f>ROUND(I431*H431,2)</f>
        <v>8150</v>
      </c>
      <c r="BL431" s="15" t="s">
        <v>3067</v>
      </c>
      <c r="BM431" s="132" t="s">
        <v>4628</v>
      </c>
    </row>
    <row r="432" spans="2:65" s="1" customFormat="1" ht="29.25">
      <c r="B432" s="27"/>
      <c r="D432" s="134" t="s">
        <v>133</v>
      </c>
      <c r="F432" s="135" t="s">
        <v>4629</v>
      </c>
      <c r="L432" s="27"/>
      <c r="M432" s="136"/>
      <c r="T432" s="47"/>
      <c r="AT432" s="15" t="s">
        <v>133</v>
      </c>
      <c r="AU432" s="15" t="s">
        <v>72</v>
      </c>
    </row>
    <row r="433" spans="2:65" s="1" customFormat="1" ht="24.2" customHeight="1">
      <c r="B433" s="121"/>
      <c r="C433" s="122" t="s">
        <v>1098</v>
      </c>
      <c r="D433" s="122" t="s">
        <v>126</v>
      </c>
      <c r="E433" s="123" t="s">
        <v>4630</v>
      </c>
      <c r="F433" s="124" t="s">
        <v>4631</v>
      </c>
      <c r="G433" s="125" t="s">
        <v>346</v>
      </c>
      <c r="H433" s="126">
        <v>10</v>
      </c>
      <c r="I433" s="127">
        <v>427</v>
      </c>
      <c r="J433" s="127">
        <f>ROUND(I433*H433,2)</f>
        <v>4270</v>
      </c>
      <c r="K433" s="124" t="s">
        <v>3999</v>
      </c>
      <c r="L433" s="27"/>
      <c r="M433" s="128" t="s">
        <v>3</v>
      </c>
      <c r="N433" s="129" t="s">
        <v>36</v>
      </c>
      <c r="O433" s="130">
        <v>0</v>
      </c>
      <c r="P433" s="130">
        <f>O433*H433</f>
        <v>0</v>
      </c>
      <c r="Q433" s="130">
        <v>0</v>
      </c>
      <c r="R433" s="130">
        <f>Q433*H433</f>
        <v>0</v>
      </c>
      <c r="S433" s="130">
        <v>0</v>
      </c>
      <c r="T433" s="131">
        <f>S433*H433</f>
        <v>0</v>
      </c>
      <c r="AR433" s="132" t="s">
        <v>3067</v>
      </c>
      <c r="AT433" s="132" t="s">
        <v>126</v>
      </c>
      <c r="AU433" s="132" t="s">
        <v>72</v>
      </c>
      <c r="AY433" s="15" t="s">
        <v>124</v>
      </c>
      <c r="BE433" s="133">
        <f>IF(N433="základní",J433,0)</f>
        <v>4270</v>
      </c>
      <c r="BF433" s="133">
        <f>IF(N433="snížená",J433,0)</f>
        <v>0</v>
      </c>
      <c r="BG433" s="133">
        <f>IF(N433="zákl. přenesená",J433,0)</f>
        <v>0</v>
      </c>
      <c r="BH433" s="133">
        <f>IF(N433="sníž. přenesená",J433,0)</f>
        <v>0</v>
      </c>
      <c r="BI433" s="133">
        <f>IF(N433="nulová",J433,0)</f>
        <v>0</v>
      </c>
      <c r="BJ433" s="15" t="s">
        <v>72</v>
      </c>
      <c r="BK433" s="133">
        <f>ROUND(I433*H433,2)</f>
        <v>4270</v>
      </c>
      <c r="BL433" s="15" t="s">
        <v>3067</v>
      </c>
      <c r="BM433" s="132" t="s">
        <v>4632</v>
      </c>
    </row>
    <row r="434" spans="2:65" s="1" customFormat="1" ht="29.25">
      <c r="B434" s="27"/>
      <c r="D434" s="134" t="s">
        <v>133</v>
      </c>
      <c r="F434" s="135" t="s">
        <v>4633</v>
      </c>
      <c r="L434" s="27"/>
      <c r="M434" s="136"/>
      <c r="T434" s="47"/>
      <c r="AT434" s="15" t="s">
        <v>133</v>
      </c>
      <c r="AU434" s="15" t="s">
        <v>72</v>
      </c>
    </row>
    <row r="435" spans="2:65" s="1" customFormat="1" ht="24.2" customHeight="1">
      <c r="B435" s="121"/>
      <c r="C435" s="122" t="s">
        <v>1102</v>
      </c>
      <c r="D435" s="122" t="s">
        <v>126</v>
      </c>
      <c r="E435" s="123" t="s">
        <v>4634</v>
      </c>
      <c r="F435" s="124" t="s">
        <v>4635</v>
      </c>
      <c r="G435" s="125" t="s">
        <v>156</v>
      </c>
      <c r="H435" s="126">
        <v>2</v>
      </c>
      <c r="I435" s="127">
        <v>3840</v>
      </c>
      <c r="J435" s="127">
        <f>ROUND(I435*H435,2)</f>
        <v>7680</v>
      </c>
      <c r="K435" s="124" t="s">
        <v>3999</v>
      </c>
      <c r="L435" s="27"/>
      <c r="M435" s="128" t="s">
        <v>3</v>
      </c>
      <c r="N435" s="129" t="s">
        <v>36</v>
      </c>
      <c r="O435" s="130">
        <v>0</v>
      </c>
      <c r="P435" s="130">
        <f>O435*H435</f>
        <v>0</v>
      </c>
      <c r="Q435" s="130">
        <v>0</v>
      </c>
      <c r="R435" s="130">
        <f>Q435*H435</f>
        <v>0</v>
      </c>
      <c r="S435" s="130">
        <v>0</v>
      </c>
      <c r="T435" s="131">
        <f>S435*H435</f>
        <v>0</v>
      </c>
      <c r="AR435" s="132" t="s">
        <v>131</v>
      </c>
      <c r="AT435" s="132" t="s">
        <v>126</v>
      </c>
      <c r="AU435" s="132" t="s">
        <v>72</v>
      </c>
      <c r="AY435" s="15" t="s">
        <v>124</v>
      </c>
      <c r="BE435" s="133">
        <f>IF(N435="základní",J435,0)</f>
        <v>7680</v>
      </c>
      <c r="BF435" s="133">
        <f>IF(N435="snížená",J435,0)</f>
        <v>0</v>
      </c>
      <c r="BG435" s="133">
        <f>IF(N435="zákl. přenesená",J435,0)</f>
        <v>0</v>
      </c>
      <c r="BH435" s="133">
        <f>IF(N435="sníž. přenesená",J435,0)</f>
        <v>0</v>
      </c>
      <c r="BI435" s="133">
        <f>IF(N435="nulová",J435,0)</f>
        <v>0</v>
      </c>
      <c r="BJ435" s="15" t="s">
        <v>72</v>
      </c>
      <c r="BK435" s="133">
        <f>ROUND(I435*H435,2)</f>
        <v>7680</v>
      </c>
      <c r="BL435" s="15" t="s">
        <v>131</v>
      </c>
      <c r="BM435" s="132" t="s">
        <v>4636</v>
      </c>
    </row>
    <row r="436" spans="2:65" s="1" customFormat="1" ht="48.75">
      <c r="B436" s="27"/>
      <c r="D436" s="134" t="s">
        <v>133</v>
      </c>
      <c r="F436" s="135" t="s">
        <v>4637</v>
      </c>
      <c r="L436" s="27"/>
      <c r="M436" s="136"/>
      <c r="T436" s="47"/>
      <c r="AT436" s="15" t="s">
        <v>133</v>
      </c>
      <c r="AU436" s="15" t="s">
        <v>72</v>
      </c>
    </row>
    <row r="437" spans="2:65" s="1" customFormat="1" ht="24.2" customHeight="1">
      <c r="B437" s="121"/>
      <c r="C437" s="122" t="s">
        <v>1106</v>
      </c>
      <c r="D437" s="122" t="s">
        <v>126</v>
      </c>
      <c r="E437" s="123" t="s">
        <v>4638</v>
      </c>
      <c r="F437" s="124" t="s">
        <v>4639</v>
      </c>
      <c r="G437" s="125" t="s">
        <v>156</v>
      </c>
      <c r="H437" s="126">
        <v>3</v>
      </c>
      <c r="I437" s="127">
        <v>8410</v>
      </c>
      <c r="J437" s="127">
        <f>ROUND(I437*H437,2)</f>
        <v>25230</v>
      </c>
      <c r="K437" s="124" t="s">
        <v>3999</v>
      </c>
      <c r="L437" s="27"/>
      <c r="M437" s="128" t="s">
        <v>3</v>
      </c>
      <c r="N437" s="129" t="s">
        <v>36</v>
      </c>
      <c r="O437" s="130">
        <v>0</v>
      </c>
      <c r="P437" s="130">
        <f>O437*H437</f>
        <v>0</v>
      </c>
      <c r="Q437" s="130">
        <v>0</v>
      </c>
      <c r="R437" s="130">
        <f>Q437*H437</f>
        <v>0</v>
      </c>
      <c r="S437" s="130">
        <v>0</v>
      </c>
      <c r="T437" s="131">
        <f>S437*H437</f>
        <v>0</v>
      </c>
      <c r="AR437" s="132" t="s">
        <v>131</v>
      </c>
      <c r="AT437" s="132" t="s">
        <v>126</v>
      </c>
      <c r="AU437" s="132" t="s">
        <v>72</v>
      </c>
      <c r="AY437" s="15" t="s">
        <v>124</v>
      </c>
      <c r="BE437" s="133">
        <f>IF(N437="základní",J437,0)</f>
        <v>25230</v>
      </c>
      <c r="BF437" s="133">
        <f>IF(N437="snížená",J437,0)</f>
        <v>0</v>
      </c>
      <c r="BG437" s="133">
        <f>IF(N437="zákl. přenesená",J437,0)</f>
        <v>0</v>
      </c>
      <c r="BH437" s="133">
        <f>IF(N437="sníž. přenesená",J437,0)</f>
        <v>0</v>
      </c>
      <c r="BI437" s="133">
        <f>IF(N437="nulová",J437,0)</f>
        <v>0</v>
      </c>
      <c r="BJ437" s="15" t="s">
        <v>72</v>
      </c>
      <c r="BK437" s="133">
        <f>ROUND(I437*H437,2)</f>
        <v>25230</v>
      </c>
      <c r="BL437" s="15" t="s">
        <v>131</v>
      </c>
      <c r="BM437" s="132" t="s">
        <v>4640</v>
      </c>
    </row>
    <row r="438" spans="2:65" s="1" customFormat="1" ht="48.75">
      <c r="B438" s="27"/>
      <c r="D438" s="134" t="s">
        <v>133</v>
      </c>
      <c r="F438" s="135" t="s">
        <v>4641</v>
      </c>
      <c r="L438" s="27"/>
      <c r="M438" s="136"/>
      <c r="T438" s="47"/>
      <c r="AT438" s="15" t="s">
        <v>133</v>
      </c>
      <c r="AU438" s="15" t="s">
        <v>72</v>
      </c>
    </row>
    <row r="439" spans="2:65" s="1" customFormat="1" ht="33" customHeight="1">
      <c r="B439" s="121"/>
      <c r="C439" s="122" t="s">
        <v>1112</v>
      </c>
      <c r="D439" s="122" t="s">
        <v>126</v>
      </c>
      <c r="E439" s="123" t="s">
        <v>4642</v>
      </c>
      <c r="F439" s="124" t="s">
        <v>4643</v>
      </c>
      <c r="G439" s="125" t="s">
        <v>156</v>
      </c>
      <c r="H439" s="126">
        <v>2</v>
      </c>
      <c r="I439" s="127">
        <v>33100</v>
      </c>
      <c r="J439" s="127">
        <f>ROUND(I439*H439,2)</f>
        <v>66200</v>
      </c>
      <c r="K439" s="124" t="s">
        <v>3999</v>
      </c>
      <c r="L439" s="27"/>
      <c r="M439" s="128" t="s">
        <v>3</v>
      </c>
      <c r="N439" s="129" t="s">
        <v>36</v>
      </c>
      <c r="O439" s="130">
        <v>0</v>
      </c>
      <c r="P439" s="130">
        <f>O439*H439</f>
        <v>0</v>
      </c>
      <c r="Q439" s="130">
        <v>0</v>
      </c>
      <c r="R439" s="130">
        <f>Q439*H439</f>
        <v>0</v>
      </c>
      <c r="S439" s="130">
        <v>0</v>
      </c>
      <c r="T439" s="131">
        <f>S439*H439</f>
        <v>0</v>
      </c>
      <c r="AR439" s="132" t="s">
        <v>131</v>
      </c>
      <c r="AT439" s="132" t="s">
        <v>126</v>
      </c>
      <c r="AU439" s="132" t="s">
        <v>72</v>
      </c>
      <c r="AY439" s="15" t="s">
        <v>124</v>
      </c>
      <c r="BE439" s="133">
        <f>IF(N439="základní",J439,0)</f>
        <v>66200</v>
      </c>
      <c r="BF439" s="133">
        <f>IF(N439="snížená",J439,0)</f>
        <v>0</v>
      </c>
      <c r="BG439" s="133">
        <f>IF(N439="zákl. přenesená",J439,0)</f>
        <v>0</v>
      </c>
      <c r="BH439" s="133">
        <f>IF(N439="sníž. přenesená",J439,0)</f>
        <v>0</v>
      </c>
      <c r="BI439" s="133">
        <f>IF(N439="nulová",J439,0)</f>
        <v>0</v>
      </c>
      <c r="BJ439" s="15" t="s">
        <v>72</v>
      </c>
      <c r="BK439" s="133">
        <f>ROUND(I439*H439,2)</f>
        <v>66200</v>
      </c>
      <c r="BL439" s="15" t="s">
        <v>131</v>
      </c>
      <c r="BM439" s="132" t="s">
        <v>4644</v>
      </c>
    </row>
    <row r="440" spans="2:65" s="1" customFormat="1" ht="58.5">
      <c r="B440" s="27"/>
      <c r="D440" s="134" t="s">
        <v>133</v>
      </c>
      <c r="F440" s="135" t="s">
        <v>4645</v>
      </c>
      <c r="L440" s="27"/>
      <c r="M440" s="136"/>
      <c r="T440" s="47"/>
      <c r="AT440" s="15" t="s">
        <v>133</v>
      </c>
      <c r="AU440" s="15" t="s">
        <v>72</v>
      </c>
    </row>
    <row r="441" spans="2:65" s="1" customFormat="1" ht="24.2" customHeight="1">
      <c r="B441" s="121"/>
      <c r="C441" s="122" t="s">
        <v>1118</v>
      </c>
      <c r="D441" s="122" t="s">
        <v>126</v>
      </c>
      <c r="E441" s="123" t="s">
        <v>4646</v>
      </c>
      <c r="F441" s="124" t="s">
        <v>4647</v>
      </c>
      <c r="G441" s="125" t="s">
        <v>156</v>
      </c>
      <c r="H441" s="126">
        <v>3</v>
      </c>
      <c r="I441" s="127">
        <v>73800</v>
      </c>
      <c r="J441" s="127">
        <f>ROUND(I441*H441,2)</f>
        <v>221400</v>
      </c>
      <c r="K441" s="124" t="s">
        <v>3999</v>
      </c>
      <c r="L441" s="27"/>
      <c r="M441" s="128" t="s">
        <v>3</v>
      </c>
      <c r="N441" s="129" t="s">
        <v>36</v>
      </c>
      <c r="O441" s="130">
        <v>0</v>
      </c>
      <c r="P441" s="130">
        <f>O441*H441</f>
        <v>0</v>
      </c>
      <c r="Q441" s="130">
        <v>0</v>
      </c>
      <c r="R441" s="130">
        <f>Q441*H441</f>
        <v>0</v>
      </c>
      <c r="S441" s="130">
        <v>0</v>
      </c>
      <c r="T441" s="131">
        <f>S441*H441</f>
        <v>0</v>
      </c>
      <c r="AR441" s="132" t="s">
        <v>131</v>
      </c>
      <c r="AT441" s="132" t="s">
        <v>126</v>
      </c>
      <c r="AU441" s="132" t="s">
        <v>72</v>
      </c>
      <c r="AY441" s="15" t="s">
        <v>124</v>
      </c>
      <c r="BE441" s="133">
        <f>IF(N441="základní",J441,0)</f>
        <v>221400</v>
      </c>
      <c r="BF441" s="133">
        <f>IF(N441="snížená",J441,0)</f>
        <v>0</v>
      </c>
      <c r="BG441" s="133">
        <f>IF(N441="zákl. přenesená",J441,0)</f>
        <v>0</v>
      </c>
      <c r="BH441" s="133">
        <f>IF(N441="sníž. přenesená",J441,0)</f>
        <v>0</v>
      </c>
      <c r="BI441" s="133">
        <f>IF(N441="nulová",J441,0)</f>
        <v>0</v>
      </c>
      <c r="BJ441" s="15" t="s">
        <v>72</v>
      </c>
      <c r="BK441" s="133">
        <f>ROUND(I441*H441,2)</f>
        <v>221400</v>
      </c>
      <c r="BL441" s="15" t="s">
        <v>131</v>
      </c>
      <c r="BM441" s="132" t="s">
        <v>4648</v>
      </c>
    </row>
    <row r="442" spans="2:65" s="1" customFormat="1" ht="48.75">
      <c r="B442" s="27"/>
      <c r="D442" s="134" t="s">
        <v>133</v>
      </c>
      <c r="F442" s="135" t="s">
        <v>4649</v>
      </c>
      <c r="L442" s="27"/>
      <c r="M442" s="136"/>
      <c r="T442" s="47"/>
      <c r="AT442" s="15" t="s">
        <v>133</v>
      </c>
      <c r="AU442" s="15" t="s">
        <v>72</v>
      </c>
    </row>
    <row r="443" spans="2:65" s="1" customFormat="1" ht="21.75" customHeight="1">
      <c r="B443" s="121"/>
      <c r="C443" s="122" t="s">
        <v>1124</v>
      </c>
      <c r="D443" s="122" t="s">
        <v>126</v>
      </c>
      <c r="E443" s="123" t="s">
        <v>4650</v>
      </c>
      <c r="F443" s="124" t="s">
        <v>4651</v>
      </c>
      <c r="G443" s="125" t="s">
        <v>346</v>
      </c>
      <c r="H443" s="126">
        <v>50</v>
      </c>
      <c r="I443" s="127">
        <v>1220</v>
      </c>
      <c r="J443" s="127">
        <f>ROUND(I443*H443,2)</f>
        <v>61000</v>
      </c>
      <c r="K443" s="124" t="s">
        <v>3999</v>
      </c>
      <c r="L443" s="27"/>
      <c r="M443" s="128" t="s">
        <v>3</v>
      </c>
      <c r="N443" s="129" t="s">
        <v>36</v>
      </c>
      <c r="O443" s="130">
        <v>0</v>
      </c>
      <c r="P443" s="130">
        <f>O443*H443</f>
        <v>0</v>
      </c>
      <c r="Q443" s="130">
        <v>0</v>
      </c>
      <c r="R443" s="130">
        <f>Q443*H443</f>
        <v>0</v>
      </c>
      <c r="S443" s="130">
        <v>0</v>
      </c>
      <c r="T443" s="131">
        <f>S443*H443</f>
        <v>0</v>
      </c>
      <c r="AR443" s="132" t="s">
        <v>131</v>
      </c>
      <c r="AT443" s="132" t="s">
        <v>126</v>
      </c>
      <c r="AU443" s="132" t="s">
        <v>72</v>
      </c>
      <c r="AY443" s="15" t="s">
        <v>124</v>
      </c>
      <c r="BE443" s="133">
        <f>IF(N443="základní",J443,0)</f>
        <v>61000</v>
      </c>
      <c r="BF443" s="133">
        <f>IF(N443="snížená",J443,0)</f>
        <v>0</v>
      </c>
      <c r="BG443" s="133">
        <f>IF(N443="zákl. přenesená",J443,0)</f>
        <v>0</v>
      </c>
      <c r="BH443" s="133">
        <f>IF(N443="sníž. přenesená",J443,0)</f>
        <v>0</v>
      </c>
      <c r="BI443" s="133">
        <f>IF(N443="nulová",J443,0)</f>
        <v>0</v>
      </c>
      <c r="BJ443" s="15" t="s">
        <v>72</v>
      </c>
      <c r="BK443" s="133">
        <f>ROUND(I443*H443,2)</f>
        <v>61000</v>
      </c>
      <c r="BL443" s="15" t="s">
        <v>131</v>
      </c>
      <c r="BM443" s="132" t="s">
        <v>4652</v>
      </c>
    </row>
    <row r="444" spans="2:65" s="1" customFormat="1" ht="58.5">
      <c r="B444" s="27"/>
      <c r="D444" s="134" t="s">
        <v>133</v>
      </c>
      <c r="F444" s="135" t="s">
        <v>4653</v>
      </c>
      <c r="L444" s="27"/>
      <c r="M444" s="136"/>
      <c r="T444" s="47"/>
      <c r="AT444" s="15" t="s">
        <v>133</v>
      </c>
      <c r="AU444" s="15" t="s">
        <v>72</v>
      </c>
    </row>
    <row r="445" spans="2:65" s="1" customFormat="1" ht="24.2" customHeight="1">
      <c r="B445" s="121"/>
      <c r="C445" s="122" t="s">
        <v>1130</v>
      </c>
      <c r="D445" s="122" t="s">
        <v>126</v>
      </c>
      <c r="E445" s="123" t="s">
        <v>4654</v>
      </c>
      <c r="F445" s="124" t="s">
        <v>4655</v>
      </c>
      <c r="G445" s="125" t="s">
        <v>346</v>
      </c>
      <c r="H445" s="126">
        <v>40</v>
      </c>
      <c r="I445" s="127">
        <v>1110</v>
      </c>
      <c r="J445" s="127">
        <f>ROUND(I445*H445,2)</f>
        <v>44400</v>
      </c>
      <c r="K445" s="124" t="s">
        <v>3999</v>
      </c>
      <c r="L445" s="27"/>
      <c r="M445" s="128" t="s">
        <v>3</v>
      </c>
      <c r="N445" s="129" t="s">
        <v>36</v>
      </c>
      <c r="O445" s="130">
        <v>0</v>
      </c>
      <c r="P445" s="130">
        <f>O445*H445</f>
        <v>0</v>
      </c>
      <c r="Q445" s="130">
        <v>0</v>
      </c>
      <c r="R445" s="130">
        <f>Q445*H445</f>
        <v>0</v>
      </c>
      <c r="S445" s="130">
        <v>0</v>
      </c>
      <c r="T445" s="131">
        <f>S445*H445</f>
        <v>0</v>
      </c>
      <c r="AR445" s="132" t="s">
        <v>3067</v>
      </c>
      <c r="AT445" s="132" t="s">
        <v>126</v>
      </c>
      <c r="AU445" s="132" t="s">
        <v>72</v>
      </c>
      <c r="AY445" s="15" t="s">
        <v>124</v>
      </c>
      <c r="BE445" s="133">
        <f>IF(N445="základní",J445,0)</f>
        <v>44400</v>
      </c>
      <c r="BF445" s="133">
        <f>IF(N445="snížená",J445,0)</f>
        <v>0</v>
      </c>
      <c r="BG445" s="133">
        <f>IF(N445="zákl. přenesená",J445,0)</f>
        <v>0</v>
      </c>
      <c r="BH445" s="133">
        <f>IF(N445="sníž. přenesená",J445,0)</f>
        <v>0</v>
      </c>
      <c r="BI445" s="133">
        <f>IF(N445="nulová",J445,0)</f>
        <v>0</v>
      </c>
      <c r="BJ445" s="15" t="s">
        <v>72</v>
      </c>
      <c r="BK445" s="133">
        <f>ROUND(I445*H445,2)</f>
        <v>44400</v>
      </c>
      <c r="BL445" s="15" t="s">
        <v>3067</v>
      </c>
      <c r="BM445" s="132" t="s">
        <v>4656</v>
      </c>
    </row>
    <row r="446" spans="2:65" s="1" customFormat="1" ht="58.5">
      <c r="B446" s="27"/>
      <c r="D446" s="134" t="s">
        <v>133</v>
      </c>
      <c r="F446" s="135" t="s">
        <v>4657</v>
      </c>
      <c r="L446" s="27"/>
      <c r="M446" s="136"/>
      <c r="T446" s="47"/>
      <c r="AT446" s="15" t="s">
        <v>133</v>
      </c>
      <c r="AU446" s="15" t="s">
        <v>72</v>
      </c>
    </row>
    <row r="447" spans="2:65" s="1" customFormat="1" ht="24.2" customHeight="1">
      <c r="B447" s="121"/>
      <c r="C447" s="122" t="s">
        <v>1136</v>
      </c>
      <c r="D447" s="122" t="s">
        <v>126</v>
      </c>
      <c r="E447" s="123" t="s">
        <v>4658</v>
      </c>
      <c r="F447" s="124" t="s">
        <v>4659</v>
      </c>
      <c r="G447" s="125" t="s">
        <v>346</v>
      </c>
      <c r="H447" s="126">
        <v>1</v>
      </c>
      <c r="I447" s="127">
        <v>2580</v>
      </c>
      <c r="J447" s="127">
        <f>ROUND(I447*H447,2)</f>
        <v>2580</v>
      </c>
      <c r="K447" s="124" t="s">
        <v>3999</v>
      </c>
      <c r="L447" s="27"/>
      <c r="M447" s="128" t="s">
        <v>3</v>
      </c>
      <c r="N447" s="129" t="s">
        <v>36</v>
      </c>
      <c r="O447" s="130">
        <v>0</v>
      </c>
      <c r="P447" s="130">
        <f>O447*H447</f>
        <v>0</v>
      </c>
      <c r="Q447" s="130">
        <v>0</v>
      </c>
      <c r="R447" s="130">
        <f>Q447*H447</f>
        <v>0</v>
      </c>
      <c r="S447" s="130">
        <v>0</v>
      </c>
      <c r="T447" s="131">
        <f>S447*H447</f>
        <v>0</v>
      </c>
      <c r="AR447" s="132" t="s">
        <v>131</v>
      </c>
      <c r="AT447" s="132" t="s">
        <v>126</v>
      </c>
      <c r="AU447" s="132" t="s">
        <v>72</v>
      </c>
      <c r="AY447" s="15" t="s">
        <v>124</v>
      </c>
      <c r="BE447" s="133">
        <f>IF(N447="základní",J447,0)</f>
        <v>2580</v>
      </c>
      <c r="BF447" s="133">
        <f>IF(N447="snížená",J447,0)</f>
        <v>0</v>
      </c>
      <c r="BG447" s="133">
        <f>IF(N447="zákl. přenesená",J447,0)</f>
        <v>0</v>
      </c>
      <c r="BH447" s="133">
        <f>IF(N447="sníž. přenesená",J447,0)</f>
        <v>0</v>
      </c>
      <c r="BI447" s="133">
        <f>IF(N447="nulová",J447,0)</f>
        <v>0</v>
      </c>
      <c r="BJ447" s="15" t="s">
        <v>72</v>
      </c>
      <c r="BK447" s="133">
        <f>ROUND(I447*H447,2)</f>
        <v>2580</v>
      </c>
      <c r="BL447" s="15" t="s">
        <v>131</v>
      </c>
      <c r="BM447" s="132" t="s">
        <v>4660</v>
      </c>
    </row>
    <row r="448" spans="2:65" s="1" customFormat="1" ht="58.5">
      <c r="B448" s="27"/>
      <c r="D448" s="134" t="s">
        <v>133</v>
      </c>
      <c r="F448" s="135" t="s">
        <v>4661</v>
      </c>
      <c r="L448" s="27"/>
      <c r="M448" s="136"/>
      <c r="T448" s="47"/>
      <c r="AT448" s="15" t="s">
        <v>133</v>
      </c>
      <c r="AU448" s="15" t="s">
        <v>72</v>
      </c>
    </row>
    <row r="449" spans="2:65" s="1" customFormat="1" ht="24.2" customHeight="1">
      <c r="B449" s="121"/>
      <c r="C449" s="122" t="s">
        <v>1142</v>
      </c>
      <c r="D449" s="122" t="s">
        <v>126</v>
      </c>
      <c r="E449" s="123" t="s">
        <v>4662</v>
      </c>
      <c r="F449" s="124" t="s">
        <v>4663</v>
      </c>
      <c r="G449" s="125" t="s">
        <v>346</v>
      </c>
      <c r="H449" s="126">
        <v>40</v>
      </c>
      <c r="I449" s="127">
        <v>2120</v>
      </c>
      <c r="J449" s="127">
        <f>ROUND(I449*H449,2)</f>
        <v>84800</v>
      </c>
      <c r="K449" s="124" t="s">
        <v>3999</v>
      </c>
      <c r="L449" s="27"/>
      <c r="M449" s="128" t="s">
        <v>3</v>
      </c>
      <c r="N449" s="129" t="s">
        <v>36</v>
      </c>
      <c r="O449" s="130">
        <v>0</v>
      </c>
      <c r="P449" s="130">
        <f>O449*H449</f>
        <v>0</v>
      </c>
      <c r="Q449" s="130">
        <v>0</v>
      </c>
      <c r="R449" s="130">
        <f>Q449*H449</f>
        <v>0</v>
      </c>
      <c r="S449" s="130">
        <v>0</v>
      </c>
      <c r="T449" s="131">
        <f>S449*H449</f>
        <v>0</v>
      </c>
      <c r="AR449" s="132" t="s">
        <v>3067</v>
      </c>
      <c r="AT449" s="132" t="s">
        <v>126</v>
      </c>
      <c r="AU449" s="132" t="s">
        <v>72</v>
      </c>
      <c r="AY449" s="15" t="s">
        <v>124</v>
      </c>
      <c r="BE449" s="133">
        <f>IF(N449="základní",J449,0)</f>
        <v>84800</v>
      </c>
      <c r="BF449" s="133">
        <f>IF(N449="snížená",J449,0)</f>
        <v>0</v>
      </c>
      <c r="BG449" s="133">
        <f>IF(N449="zákl. přenesená",J449,0)</f>
        <v>0</v>
      </c>
      <c r="BH449" s="133">
        <f>IF(N449="sníž. přenesená",J449,0)</f>
        <v>0</v>
      </c>
      <c r="BI449" s="133">
        <f>IF(N449="nulová",J449,0)</f>
        <v>0</v>
      </c>
      <c r="BJ449" s="15" t="s">
        <v>72</v>
      </c>
      <c r="BK449" s="133">
        <f>ROUND(I449*H449,2)</f>
        <v>84800</v>
      </c>
      <c r="BL449" s="15" t="s">
        <v>3067</v>
      </c>
      <c r="BM449" s="132" t="s">
        <v>4664</v>
      </c>
    </row>
    <row r="450" spans="2:65" s="1" customFormat="1" ht="58.5">
      <c r="B450" s="27"/>
      <c r="D450" s="134" t="s">
        <v>133</v>
      </c>
      <c r="F450" s="135" t="s">
        <v>4665</v>
      </c>
      <c r="L450" s="27"/>
      <c r="M450" s="136"/>
      <c r="T450" s="47"/>
      <c r="AT450" s="15" t="s">
        <v>133</v>
      </c>
      <c r="AU450" s="15" t="s">
        <v>72</v>
      </c>
    </row>
    <row r="451" spans="2:65" s="1" customFormat="1" ht="21.75" customHeight="1">
      <c r="B451" s="121"/>
      <c r="C451" s="122" t="s">
        <v>1146</v>
      </c>
      <c r="D451" s="122" t="s">
        <v>126</v>
      </c>
      <c r="E451" s="123" t="s">
        <v>4666</v>
      </c>
      <c r="F451" s="124" t="s">
        <v>4667</v>
      </c>
      <c r="G451" s="125" t="s">
        <v>346</v>
      </c>
      <c r="H451" s="126">
        <v>10</v>
      </c>
      <c r="I451" s="127">
        <v>2580</v>
      </c>
      <c r="J451" s="127">
        <f>ROUND(I451*H451,2)</f>
        <v>25800</v>
      </c>
      <c r="K451" s="124" t="s">
        <v>3999</v>
      </c>
      <c r="L451" s="27"/>
      <c r="M451" s="128" t="s">
        <v>3</v>
      </c>
      <c r="N451" s="129" t="s">
        <v>36</v>
      </c>
      <c r="O451" s="130">
        <v>0</v>
      </c>
      <c r="P451" s="130">
        <f>O451*H451</f>
        <v>0</v>
      </c>
      <c r="Q451" s="130">
        <v>0</v>
      </c>
      <c r="R451" s="130">
        <f>Q451*H451</f>
        <v>0</v>
      </c>
      <c r="S451" s="130">
        <v>0</v>
      </c>
      <c r="T451" s="131">
        <f>S451*H451</f>
        <v>0</v>
      </c>
      <c r="AR451" s="132" t="s">
        <v>131</v>
      </c>
      <c r="AT451" s="132" t="s">
        <v>126</v>
      </c>
      <c r="AU451" s="132" t="s">
        <v>72</v>
      </c>
      <c r="AY451" s="15" t="s">
        <v>124</v>
      </c>
      <c r="BE451" s="133">
        <f>IF(N451="základní",J451,0)</f>
        <v>25800</v>
      </c>
      <c r="BF451" s="133">
        <f>IF(N451="snížená",J451,0)</f>
        <v>0</v>
      </c>
      <c r="BG451" s="133">
        <f>IF(N451="zákl. přenesená",J451,0)</f>
        <v>0</v>
      </c>
      <c r="BH451" s="133">
        <f>IF(N451="sníž. přenesená",J451,0)</f>
        <v>0</v>
      </c>
      <c r="BI451" s="133">
        <f>IF(N451="nulová",J451,0)</f>
        <v>0</v>
      </c>
      <c r="BJ451" s="15" t="s">
        <v>72</v>
      </c>
      <c r="BK451" s="133">
        <f>ROUND(I451*H451,2)</f>
        <v>25800</v>
      </c>
      <c r="BL451" s="15" t="s">
        <v>131</v>
      </c>
      <c r="BM451" s="132" t="s">
        <v>4668</v>
      </c>
    </row>
    <row r="452" spans="2:65" s="1" customFormat="1" ht="58.5">
      <c r="B452" s="27"/>
      <c r="D452" s="134" t="s">
        <v>133</v>
      </c>
      <c r="F452" s="135" t="s">
        <v>4669</v>
      </c>
      <c r="L452" s="27"/>
      <c r="M452" s="136"/>
      <c r="T452" s="47"/>
      <c r="AT452" s="15" t="s">
        <v>133</v>
      </c>
      <c r="AU452" s="15" t="s">
        <v>72</v>
      </c>
    </row>
    <row r="453" spans="2:65" s="1" customFormat="1" ht="16.5" customHeight="1">
      <c r="B453" s="121"/>
      <c r="C453" s="122" t="s">
        <v>1150</v>
      </c>
      <c r="D453" s="122" t="s">
        <v>126</v>
      </c>
      <c r="E453" s="123" t="s">
        <v>4670</v>
      </c>
      <c r="F453" s="124" t="s">
        <v>4671</v>
      </c>
      <c r="G453" s="125" t="s">
        <v>346</v>
      </c>
      <c r="H453" s="126">
        <v>1</v>
      </c>
      <c r="I453" s="127">
        <v>2350</v>
      </c>
      <c r="J453" s="127">
        <f>ROUND(I453*H453,2)</f>
        <v>2350</v>
      </c>
      <c r="K453" s="124" t="s">
        <v>3999</v>
      </c>
      <c r="L453" s="27"/>
      <c r="M453" s="128" t="s">
        <v>3</v>
      </c>
      <c r="N453" s="129" t="s">
        <v>36</v>
      </c>
      <c r="O453" s="130">
        <v>0</v>
      </c>
      <c r="P453" s="130">
        <f>O453*H453</f>
        <v>0</v>
      </c>
      <c r="Q453" s="130">
        <v>0</v>
      </c>
      <c r="R453" s="130">
        <f>Q453*H453</f>
        <v>0</v>
      </c>
      <c r="S453" s="130">
        <v>0</v>
      </c>
      <c r="T453" s="131">
        <f>S453*H453</f>
        <v>0</v>
      </c>
      <c r="AR453" s="132" t="s">
        <v>131</v>
      </c>
      <c r="AT453" s="132" t="s">
        <v>126</v>
      </c>
      <c r="AU453" s="132" t="s">
        <v>72</v>
      </c>
      <c r="AY453" s="15" t="s">
        <v>124</v>
      </c>
      <c r="BE453" s="133">
        <f>IF(N453="základní",J453,0)</f>
        <v>2350</v>
      </c>
      <c r="BF453" s="133">
        <f>IF(N453="snížená",J453,0)</f>
        <v>0</v>
      </c>
      <c r="BG453" s="133">
        <f>IF(N453="zákl. přenesená",J453,0)</f>
        <v>0</v>
      </c>
      <c r="BH453" s="133">
        <f>IF(N453="sníž. přenesená",J453,0)</f>
        <v>0</v>
      </c>
      <c r="BI453" s="133">
        <f>IF(N453="nulová",J453,0)</f>
        <v>0</v>
      </c>
      <c r="BJ453" s="15" t="s">
        <v>72</v>
      </c>
      <c r="BK453" s="133">
        <f>ROUND(I453*H453,2)</f>
        <v>2350</v>
      </c>
      <c r="BL453" s="15" t="s">
        <v>131</v>
      </c>
      <c r="BM453" s="132" t="s">
        <v>4672</v>
      </c>
    </row>
    <row r="454" spans="2:65" s="1" customFormat="1" ht="58.5">
      <c r="B454" s="27"/>
      <c r="D454" s="134" t="s">
        <v>133</v>
      </c>
      <c r="F454" s="135" t="s">
        <v>4673</v>
      </c>
      <c r="L454" s="27"/>
      <c r="M454" s="136"/>
      <c r="T454" s="47"/>
      <c r="AT454" s="15" t="s">
        <v>133</v>
      </c>
      <c r="AU454" s="15" t="s">
        <v>72</v>
      </c>
    </row>
    <row r="455" spans="2:65" s="1" customFormat="1" ht="16.5" customHeight="1">
      <c r="B455" s="121"/>
      <c r="C455" s="122" t="s">
        <v>1154</v>
      </c>
      <c r="D455" s="122" t="s">
        <v>126</v>
      </c>
      <c r="E455" s="123" t="s">
        <v>4674</v>
      </c>
      <c r="F455" s="124" t="s">
        <v>4675</v>
      </c>
      <c r="G455" s="125" t="s">
        <v>346</v>
      </c>
      <c r="H455" s="126">
        <v>5</v>
      </c>
      <c r="I455" s="127">
        <v>1800</v>
      </c>
      <c r="J455" s="127">
        <f>ROUND(I455*H455,2)</f>
        <v>9000</v>
      </c>
      <c r="K455" s="124" t="s">
        <v>3999</v>
      </c>
      <c r="L455" s="27"/>
      <c r="M455" s="128" t="s">
        <v>3</v>
      </c>
      <c r="N455" s="129" t="s">
        <v>36</v>
      </c>
      <c r="O455" s="130">
        <v>0</v>
      </c>
      <c r="P455" s="130">
        <f>O455*H455</f>
        <v>0</v>
      </c>
      <c r="Q455" s="130">
        <v>0</v>
      </c>
      <c r="R455" s="130">
        <f>Q455*H455</f>
        <v>0</v>
      </c>
      <c r="S455" s="130">
        <v>0</v>
      </c>
      <c r="T455" s="131">
        <f>S455*H455</f>
        <v>0</v>
      </c>
      <c r="AR455" s="132" t="s">
        <v>3067</v>
      </c>
      <c r="AT455" s="132" t="s">
        <v>126</v>
      </c>
      <c r="AU455" s="132" t="s">
        <v>72</v>
      </c>
      <c r="AY455" s="15" t="s">
        <v>124</v>
      </c>
      <c r="BE455" s="133">
        <f>IF(N455="základní",J455,0)</f>
        <v>9000</v>
      </c>
      <c r="BF455" s="133">
        <f>IF(N455="snížená",J455,0)</f>
        <v>0</v>
      </c>
      <c r="BG455" s="133">
        <f>IF(N455="zákl. přenesená",J455,0)</f>
        <v>0</v>
      </c>
      <c r="BH455" s="133">
        <f>IF(N455="sníž. přenesená",J455,0)</f>
        <v>0</v>
      </c>
      <c r="BI455" s="133">
        <f>IF(N455="nulová",J455,0)</f>
        <v>0</v>
      </c>
      <c r="BJ455" s="15" t="s">
        <v>72</v>
      </c>
      <c r="BK455" s="133">
        <f>ROUND(I455*H455,2)</f>
        <v>9000</v>
      </c>
      <c r="BL455" s="15" t="s">
        <v>3067</v>
      </c>
      <c r="BM455" s="132" t="s">
        <v>4676</v>
      </c>
    </row>
    <row r="456" spans="2:65" s="1" customFormat="1" ht="58.5">
      <c r="B456" s="27"/>
      <c r="D456" s="134" t="s">
        <v>133</v>
      </c>
      <c r="F456" s="135" t="s">
        <v>4677</v>
      </c>
      <c r="L456" s="27"/>
      <c r="M456" s="136"/>
      <c r="T456" s="47"/>
      <c r="AT456" s="15" t="s">
        <v>133</v>
      </c>
      <c r="AU456" s="15" t="s">
        <v>72</v>
      </c>
    </row>
    <row r="457" spans="2:65" s="11" customFormat="1" ht="25.9" customHeight="1">
      <c r="B457" s="110"/>
      <c r="D457" s="111" t="s">
        <v>64</v>
      </c>
      <c r="E457" s="112" t="s">
        <v>4593</v>
      </c>
      <c r="F457" s="112" t="s">
        <v>4678</v>
      </c>
      <c r="J457" s="113">
        <f>BK457</f>
        <v>15700</v>
      </c>
      <c r="L457" s="110"/>
      <c r="M457" s="114"/>
      <c r="P457" s="115">
        <f>P458</f>
        <v>0</v>
      </c>
      <c r="R457" s="115">
        <f>R458</f>
        <v>1.2500000000000001E-2</v>
      </c>
      <c r="T457" s="116">
        <f>T458</f>
        <v>0</v>
      </c>
      <c r="AR457" s="111" t="s">
        <v>131</v>
      </c>
      <c r="AT457" s="117" t="s">
        <v>64</v>
      </c>
      <c r="AU457" s="117" t="s">
        <v>65</v>
      </c>
      <c r="AY457" s="111" t="s">
        <v>124</v>
      </c>
      <c r="BK457" s="118">
        <f>BK458</f>
        <v>15700</v>
      </c>
    </row>
    <row r="458" spans="2:65" s="11" customFormat="1" ht="22.9" customHeight="1">
      <c r="B458" s="110"/>
      <c r="D458" s="111" t="s">
        <v>64</v>
      </c>
      <c r="E458" s="119" t="s">
        <v>3807</v>
      </c>
      <c r="F458" s="119" t="s">
        <v>4593</v>
      </c>
      <c r="J458" s="120">
        <f>BK458</f>
        <v>15700</v>
      </c>
      <c r="L458" s="110"/>
      <c r="M458" s="114"/>
      <c r="P458" s="115">
        <f>SUM(P459:P464)</f>
        <v>0</v>
      </c>
      <c r="R458" s="115">
        <f>SUM(R459:R464)</f>
        <v>1.2500000000000001E-2</v>
      </c>
      <c r="T458" s="116">
        <f>SUM(T459:T464)</f>
        <v>0</v>
      </c>
      <c r="AR458" s="111" t="s">
        <v>131</v>
      </c>
      <c r="AT458" s="117" t="s">
        <v>64</v>
      </c>
      <c r="AU458" s="117" t="s">
        <v>72</v>
      </c>
      <c r="AY458" s="111" t="s">
        <v>124</v>
      </c>
      <c r="BK458" s="118">
        <f>SUM(BK459:BK464)</f>
        <v>15700</v>
      </c>
    </row>
    <row r="459" spans="2:65" s="1" customFormat="1" ht="21.75" customHeight="1">
      <c r="B459" s="121"/>
      <c r="C459" s="139" t="s">
        <v>1158</v>
      </c>
      <c r="D459" s="139" t="s">
        <v>343</v>
      </c>
      <c r="E459" s="140" t="s">
        <v>4679</v>
      </c>
      <c r="F459" s="141" t="s">
        <v>4680</v>
      </c>
      <c r="G459" s="142" t="s">
        <v>156</v>
      </c>
      <c r="H459" s="143">
        <v>20</v>
      </c>
      <c r="I459" s="144">
        <v>100</v>
      </c>
      <c r="J459" s="144">
        <f>ROUND(I459*H459,2)</f>
        <v>2000</v>
      </c>
      <c r="K459" s="141" t="s">
        <v>3</v>
      </c>
      <c r="L459" s="145"/>
      <c r="M459" s="146" t="s">
        <v>3</v>
      </c>
      <c r="N459" s="147" t="s">
        <v>36</v>
      </c>
      <c r="O459" s="130">
        <v>0</v>
      </c>
      <c r="P459" s="130">
        <f>O459*H459</f>
        <v>0</v>
      </c>
      <c r="Q459" s="130">
        <v>2.0000000000000001E-4</v>
      </c>
      <c r="R459" s="130">
        <f>Q459*H459</f>
        <v>4.0000000000000001E-3</v>
      </c>
      <c r="S459" s="130">
        <v>0</v>
      </c>
      <c r="T459" s="131">
        <f>S459*H459</f>
        <v>0</v>
      </c>
      <c r="AR459" s="132" t="s">
        <v>172</v>
      </c>
      <c r="AT459" s="132" t="s">
        <v>343</v>
      </c>
      <c r="AU459" s="132" t="s">
        <v>74</v>
      </c>
      <c r="AY459" s="15" t="s">
        <v>124</v>
      </c>
      <c r="BE459" s="133">
        <f>IF(N459="základní",J459,0)</f>
        <v>2000</v>
      </c>
      <c r="BF459" s="133">
        <f>IF(N459="snížená",J459,0)</f>
        <v>0</v>
      </c>
      <c r="BG459" s="133">
        <f>IF(N459="zákl. přenesená",J459,0)</f>
        <v>0</v>
      </c>
      <c r="BH459" s="133">
        <f>IF(N459="sníž. přenesená",J459,0)</f>
        <v>0</v>
      </c>
      <c r="BI459" s="133">
        <f>IF(N459="nulová",J459,0)</f>
        <v>0</v>
      </c>
      <c r="BJ459" s="15" t="s">
        <v>72</v>
      </c>
      <c r="BK459" s="133">
        <f>ROUND(I459*H459,2)</f>
        <v>2000</v>
      </c>
      <c r="BL459" s="15" t="s">
        <v>131</v>
      </c>
      <c r="BM459" s="132" t="s">
        <v>4681</v>
      </c>
    </row>
    <row r="460" spans="2:65" s="1" customFormat="1">
      <c r="B460" s="27"/>
      <c r="D460" s="134" t="s">
        <v>133</v>
      </c>
      <c r="F460" s="135" t="s">
        <v>4680</v>
      </c>
      <c r="L460" s="27"/>
      <c r="M460" s="136"/>
      <c r="T460" s="47"/>
      <c r="AT460" s="15" t="s">
        <v>133</v>
      </c>
      <c r="AU460" s="15" t="s">
        <v>74</v>
      </c>
    </row>
    <row r="461" spans="2:65" s="1" customFormat="1" ht="21.75" customHeight="1">
      <c r="B461" s="121"/>
      <c r="C461" s="139" t="s">
        <v>1162</v>
      </c>
      <c r="D461" s="139" t="s">
        <v>343</v>
      </c>
      <c r="E461" s="140" t="s">
        <v>4682</v>
      </c>
      <c r="F461" s="141" t="s">
        <v>4683</v>
      </c>
      <c r="G461" s="142" t="s">
        <v>156</v>
      </c>
      <c r="H461" s="143">
        <v>20</v>
      </c>
      <c r="I461" s="144">
        <v>100</v>
      </c>
      <c r="J461" s="144">
        <f>ROUND(I461*H461,2)</f>
        <v>2000</v>
      </c>
      <c r="K461" s="141" t="s">
        <v>3</v>
      </c>
      <c r="L461" s="145"/>
      <c r="M461" s="146" t="s">
        <v>3</v>
      </c>
      <c r="N461" s="147" t="s">
        <v>36</v>
      </c>
      <c r="O461" s="130">
        <v>0</v>
      </c>
      <c r="P461" s="130">
        <f>O461*H461</f>
        <v>0</v>
      </c>
      <c r="Q461" s="130">
        <v>2.0000000000000001E-4</v>
      </c>
      <c r="R461" s="130">
        <f>Q461*H461</f>
        <v>4.0000000000000001E-3</v>
      </c>
      <c r="S461" s="130">
        <v>0</v>
      </c>
      <c r="T461" s="131">
        <f>S461*H461</f>
        <v>0</v>
      </c>
      <c r="AR461" s="132" t="s">
        <v>172</v>
      </c>
      <c r="AT461" s="132" t="s">
        <v>343</v>
      </c>
      <c r="AU461" s="132" t="s">
        <v>74</v>
      </c>
      <c r="AY461" s="15" t="s">
        <v>124</v>
      </c>
      <c r="BE461" s="133">
        <f>IF(N461="základní",J461,0)</f>
        <v>2000</v>
      </c>
      <c r="BF461" s="133">
        <f>IF(N461="snížená",J461,0)</f>
        <v>0</v>
      </c>
      <c r="BG461" s="133">
        <f>IF(N461="zákl. přenesená",J461,0)</f>
        <v>0</v>
      </c>
      <c r="BH461" s="133">
        <f>IF(N461="sníž. přenesená",J461,0)</f>
        <v>0</v>
      </c>
      <c r="BI461" s="133">
        <f>IF(N461="nulová",J461,0)</f>
        <v>0</v>
      </c>
      <c r="BJ461" s="15" t="s">
        <v>72</v>
      </c>
      <c r="BK461" s="133">
        <f>ROUND(I461*H461,2)</f>
        <v>2000</v>
      </c>
      <c r="BL461" s="15" t="s">
        <v>131</v>
      </c>
      <c r="BM461" s="132" t="s">
        <v>4684</v>
      </c>
    </row>
    <row r="462" spans="2:65" s="1" customFormat="1">
      <c r="B462" s="27"/>
      <c r="D462" s="134" t="s">
        <v>133</v>
      </c>
      <c r="F462" s="135" t="s">
        <v>4683</v>
      </c>
      <c r="L462" s="27"/>
      <c r="M462" s="136"/>
      <c r="T462" s="47"/>
      <c r="AT462" s="15" t="s">
        <v>133</v>
      </c>
      <c r="AU462" s="15" t="s">
        <v>74</v>
      </c>
    </row>
    <row r="463" spans="2:65" s="1" customFormat="1" ht="24.2" customHeight="1">
      <c r="B463" s="121"/>
      <c r="C463" s="139" t="s">
        <v>1168</v>
      </c>
      <c r="D463" s="139" t="s">
        <v>343</v>
      </c>
      <c r="E463" s="140" t="s">
        <v>4685</v>
      </c>
      <c r="F463" s="141" t="s">
        <v>4686</v>
      </c>
      <c r="G463" s="142" t="s">
        <v>156</v>
      </c>
      <c r="H463" s="143">
        <v>30</v>
      </c>
      <c r="I463" s="144">
        <v>390</v>
      </c>
      <c r="J463" s="144">
        <f>ROUND(I463*H463,2)</f>
        <v>11700</v>
      </c>
      <c r="K463" s="141" t="s">
        <v>3</v>
      </c>
      <c r="L463" s="145"/>
      <c r="M463" s="146" t="s">
        <v>3</v>
      </c>
      <c r="N463" s="147" t="s">
        <v>36</v>
      </c>
      <c r="O463" s="130">
        <v>0</v>
      </c>
      <c r="P463" s="130">
        <f>O463*H463</f>
        <v>0</v>
      </c>
      <c r="Q463" s="130">
        <v>1.4999999999999999E-4</v>
      </c>
      <c r="R463" s="130">
        <f>Q463*H463</f>
        <v>4.4999999999999997E-3</v>
      </c>
      <c r="S463" s="130">
        <v>0</v>
      </c>
      <c r="T463" s="131">
        <f>S463*H463</f>
        <v>0</v>
      </c>
      <c r="AR463" s="132" t="s">
        <v>172</v>
      </c>
      <c r="AT463" s="132" t="s">
        <v>343</v>
      </c>
      <c r="AU463" s="132" t="s">
        <v>74</v>
      </c>
      <c r="AY463" s="15" t="s">
        <v>124</v>
      </c>
      <c r="BE463" s="133">
        <f>IF(N463="základní",J463,0)</f>
        <v>11700</v>
      </c>
      <c r="BF463" s="133">
        <f>IF(N463="snížená",J463,0)</f>
        <v>0</v>
      </c>
      <c r="BG463" s="133">
        <f>IF(N463="zákl. přenesená",J463,0)</f>
        <v>0</v>
      </c>
      <c r="BH463" s="133">
        <f>IF(N463="sníž. přenesená",J463,0)</f>
        <v>0</v>
      </c>
      <c r="BI463" s="133">
        <f>IF(N463="nulová",J463,0)</f>
        <v>0</v>
      </c>
      <c r="BJ463" s="15" t="s">
        <v>72</v>
      </c>
      <c r="BK463" s="133">
        <f>ROUND(I463*H463,2)</f>
        <v>11700</v>
      </c>
      <c r="BL463" s="15" t="s">
        <v>131</v>
      </c>
      <c r="BM463" s="132" t="s">
        <v>4687</v>
      </c>
    </row>
    <row r="464" spans="2:65" s="1" customFormat="1" ht="19.5">
      <c r="B464" s="27"/>
      <c r="D464" s="134" t="s">
        <v>133</v>
      </c>
      <c r="F464" s="135" t="s">
        <v>4686</v>
      </c>
      <c r="L464" s="27"/>
      <c r="M464" s="155"/>
      <c r="N464" s="156"/>
      <c r="O464" s="156"/>
      <c r="P464" s="156"/>
      <c r="Q464" s="156"/>
      <c r="R464" s="156"/>
      <c r="S464" s="156"/>
      <c r="T464" s="157"/>
      <c r="AT464" s="15" t="s">
        <v>133</v>
      </c>
      <c r="AU464" s="15" t="s">
        <v>74</v>
      </c>
    </row>
    <row r="465" spans="2:12" s="1" customFormat="1" ht="6.95" customHeight="1">
      <c r="B465" s="36"/>
      <c r="C465" s="37"/>
      <c r="D465" s="37"/>
      <c r="E465" s="37"/>
      <c r="F465" s="37"/>
      <c r="G465" s="37"/>
      <c r="H465" s="37"/>
      <c r="I465" s="37"/>
      <c r="J465" s="37"/>
      <c r="K465" s="37"/>
      <c r="L465" s="27"/>
    </row>
  </sheetData>
  <autoFilter ref="C83:K464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6"/>
  <sheetViews>
    <sheetView showGridLines="0" topLeftCell="A48" workbookViewId="0">
      <selection activeCell="A2" sqref="A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6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79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5" customHeight="1">
      <c r="B4" s="18"/>
      <c r="D4" s="19" t="s">
        <v>80</v>
      </c>
      <c r="L4" s="18"/>
      <c r="M4" s="79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15</v>
      </c>
      <c r="L6" s="18"/>
    </row>
    <row r="7" spans="2:46" ht="16.5" customHeight="1">
      <c r="B7" s="18"/>
      <c r="E7" s="277" t="str">
        <f>'Rekapitulace stavby'!K6</f>
        <v>„Údržba, opravy a odstraňování závad u SMT  OŘ Ostrava 2024"</v>
      </c>
      <c r="F7" s="278"/>
      <c r="G7" s="278"/>
      <c r="H7" s="278"/>
      <c r="L7" s="18"/>
    </row>
    <row r="8" spans="2:46" s="1" customFormat="1" ht="12" customHeight="1">
      <c r="B8" s="27"/>
      <c r="D8" s="24" t="s">
        <v>81</v>
      </c>
      <c r="L8" s="27"/>
    </row>
    <row r="9" spans="2:46" s="1" customFormat="1" ht="16.5" customHeight="1">
      <c r="B9" s="27"/>
      <c r="E9" s="248" t="s">
        <v>4688</v>
      </c>
      <c r="F9" s="276"/>
      <c r="G9" s="276"/>
      <c r="H9" s="276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3</v>
      </c>
      <c r="I11" s="24" t="s">
        <v>17</v>
      </c>
      <c r="J11" s="22" t="s">
        <v>3</v>
      </c>
      <c r="L11" s="27"/>
    </row>
    <row r="12" spans="2:46" s="1" customFormat="1" ht="12" customHeight="1">
      <c r="B12" s="27"/>
      <c r="D12" s="24" t="s">
        <v>18</v>
      </c>
      <c r="F12" s="22" t="s">
        <v>4992</v>
      </c>
      <c r="I12" s="24" t="s">
        <v>19</v>
      </c>
      <c r="J12" s="44" t="str">
        <f>'Rekapitulace stavby'!AN8</f>
        <v>25. 3. 2024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21</v>
      </c>
      <c r="I14" s="24" t="s">
        <v>22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24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22" t="str">
        <f>'Rekapitulace stavby'!AN13</f>
        <v/>
      </c>
      <c r="L17" s="27"/>
    </row>
    <row r="18" spans="2:12" s="1" customFormat="1" ht="18" customHeight="1">
      <c r="B18" s="27"/>
      <c r="E18" s="270" t="str">
        <f>'Rekapitulace stavby'!E14</f>
        <v xml:space="preserve"> </v>
      </c>
      <c r="F18" s="270"/>
      <c r="G18" s="270"/>
      <c r="H18" s="270"/>
      <c r="I18" s="24" t="s">
        <v>24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28</v>
      </c>
      <c r="I23" s="24" t="s">
        <v>22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24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29</v>
      </c>
      <c r="L26" s="27"/>
    </row>
    <row r="27" spans="2:12" s="7" customFormat="1" ht="71.25" customHeight="1">
      <c r="B27" s="80"/>
      <c r="E27" s="272" t="s">
        <v>30</v>
      </c>
      <c r="F27" s="272"/>
      <c r="G27" s="272"/>
      <c r="H27" s="272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1" t="s">
        <v>31</v>
      </c>
      <c r="J30" s="57">
        <f>ROUND(J86, 2)</f>
        <v>630847.72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82" t="s">
        <v>35</v>
      </c>
      <c r="E33" s="24" t="s">
        <v>36</v>
      </c>
      <c r="F33" s="83">
        <f>ROUND((SUM(BE86:BE165)),  2)</f>
        <v>630847.72</v>
      </c>
      <c r="I33" s="84">
        <v>0.21</v>
      </c>
      <c r="J33" s="83">
        <f>ROUND(((SUM(BE86:BE165))*I33),  2)</f>
        <v>132478.01999999999</v>
      </c>
      <c r="L33" s="27"/>
    </row>
    <row r="34" spans="2:12" s="1" customFormat="1" ht="14.45" customHeight="1">
      <c r="B34" s="27"/>
      <c r="E34" s="24" t="s">
        <v>37</v>
      </c>
      <c r="F34" s="83">
        <f>ROUND((SUM(BF86:BF165)),  2)</f>
        <v>0</v>
      </c>
      <c r="I34" s="84">
        <v>0.12</v>
      </c>
      <c r="J34" s="83">
        <f>ROUND(((SUM(BF86:BF165))*I34),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3">
        <f>ROUND((SUM(BG86:BG165)),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3">
        <f>ROUND((SUM(BH86:BH165)),  2)</f>
        <v>0</v>
      </c>
      <c r="I36" s="84">
        <v>0.12</v>
      </c>
      <c r="J36" s="83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3">
        <f>ROUND((SUM(BI86:BI165)),  2)</f>
        <v>0</v>
      </c>
      <c r="I37" s="84">
        <v>0</v>
      </c>
      <c r="J37" s="83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48"/>
      <c r="F39" s="48"/>
      <c r="G39" s="87" t="s">
        <v>42</v>
      </c>
      <c r="H39" s="88" t="s">
        <v>43</v>
      </c>
      <c r="I39" s="48"/>
      <c r="J39" s="89">
        <f>SUM(J30:J37)</f>
        <v>763325.74</v>
      </c>
      <c r="K39" s="90"/>
      <c r="L39" s="27"/>
    </row>
    <row r="40" spans="2:12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>
      <c r="B45" s="27"/>
      <c r="C45" s="19" t="s">
        <v>82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15</v>
      </c>
      <c r="L47" s="27"/>
    </row>
    <row r="48" spans="2:12" s="1" customFormat="1" ht="16.5" customHeight="1">
      <c r="B48" s="27"/>
      <c r="E48" s="277" t="str">
        <f>E7</f>
        <v>„Údržba, opravy a odstraňování závad u SMT  OŘ Ostrava 2024"</v>
      </c>
      <c r="F48" s="278"/>
      <c r="G48" s="278"/>
      <c r="H48" s="278"/>
      <c r="L48" s="27"/>
    </row>
    <row r="49" spans="2:47" s="1" customFormat="1" ht="12" customHeight="1">
      <c r="B49" s="27"/>
      <c r="C49" s="24" t="s">
        <v>81</v>
      </c>
      <c r="L49" s="27"/>
    </row>
    <row r="50" spans="2:47" s="1" customFormat="1" ht="16.5" customHeight="1">
      <c r="B50" s="27"/>
      <c r="E50" s="248" t="str">
        <f>E9</f>
        <v>VRN - Vedlejší rozpočtové náklady</v>
      </c>
      <c r="F50" s="276"/>
      <c r="G50" s="276"/>
      <c r="H50" s="276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18</v>
      </c>
      <c r="F52" s="22" t="str">
        <f>F12</f>
        <v>SMT Olomouc - obvod II</v>
      </c>
      <c r="I52" s="24" t="s">
        <v>19</v>
      </c>
      <c r="J52" s="44" t="str">
        <f>IF(J12="","",J12)</f>
        <v>25. 3. 2024</v>
      </c>
      <c r="L52" s="27"/>
    </row>
    <row r="53" spans="2:47" s="1" customFormat="1" ht="6.95" customHeight="1">
      <c r="B53" s="27"/>
      <c r="L53" s="27"/>
    </row>
    <row r="54" spans="2:47" s="1" customFormat="1" ht="15.2" customHeight="1">
      <c r="B54" s="27"/>
      <c r="C54" s="24" t="s">
        <v>21</v>
      </c>
      <c r="F54" s="22" t="str">
        <f>E15</f>
        <v xml:space="preserve"> </v>
      </c>
      <c r="I54" s="24" t="s">
        <v>26</v>
      </c>
      <c r="J54" s="25" t="str">
        <f>E21</f>
        <v xml:space="preserve"> </v>
      </c>
      <c r="L54" s="27"/>
    </row>
    <row r="55" spans="2:47" s="1" customFormat="1" ht="15.2" customHeight="1">
      <c r="B55" s="27"/>
      <c r="C55" s="24" t="s">
        <v>25</v>
      </c>
      <c r="F55" s="22" t="str">
        <f>IF(E18="","",E18)</f>
        <v xml:space="preserve"> </v>
      </c>
      <c r="I55" s="24" t="s">
        <v>28</v>
      </c>
      <c r="J55" s="25" t="str">
        <f>E24</f>
        <v xml:space="preserve"> 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83</v>
      </c>
      <c r="D57" s="85"/>
      <c r="E57" s="85"/>
      <c r="F57" s="85"/>
      <c r="G57" s="85"/>
      <c r="H57" s="85"/>
      <c r="I57" s="85"/>
      <c r="J57" s="92" t="s">
        <v>84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63</v>
      </c>
      <c r="J59" s="57">
        <f>J86</f>
        <v>630847.72</v>
      </c>
      <c r="L59" s="27"/>
      <c r="AU59" s="15" t="s">
        <v>85</v>
      </c>
    </row>
    <row r="60" spans="2:47" s="8" customFormat="1" ht="24.95" customHeight="1">
      <c r="B60" s="94"/>
      <c r="D60" s="95" t="s">
        <v>4688</v>
      </c>
      <c r="E60" s="96"/>
      <c r="F60" s="96"/>
      <c r="G60" s="96"/>
      <c r="H60" s="96"/>
      <c r="I60" s="96"/>
      <c r="J60" s="97">
        <f>J87</f>
        <v>630847.72</v>
      </c>
      <c r="L60" s="94"/>
    </row>
    <row r="61" spans="2:47" s="9" customFormat="1" ht="19.899999999999999" customHeight="1">
      <c r="B61" s="98"/>
      <c r="D61" s="99" t="s">
        <v>4689</v>
      </c>
      <c r="E61" s="100"/>
      <c r="F61" s="100"/>
      <c r="G61" s="100"/>
      <c r="H61" s="100"/>
      <c r="I61" s="100"/>
      <c r="J61" s="101">
        <f>J90</f>
        <v>67000</v>
      </c>
      <c r="L61" s="98"/>
    </row>
    <row r="62" spans="2:47" s="9" customFormat="1" ht="19.899999999999999" customHeight="1">
      <c r="B62" s="98"/>
      <c r="D62" s="99" t="s">
        <v>4690</v>
      </c>
      <c r="E62" s="100"/>
      <c r="F62" s="100"/>
      <c r="G62" s="100"/>
      <c r="H62" s="100"/>
      <c r="I62" s="100"/>
      <c r="J62" s="101">
        <f>J118</f>
        <v>20250.72</v>
      </c>
      <c r="L62" s="98"/>
    </row>
    <row r="63" spans="2:47" s="9" customFormat="1" ht="19.899999999999999" customHeight="1">
      <c r="B63" s="98"/>
      <c r="D63" s="99" t="s">
        <v>4691</v>
      </c>
      <c r="E63" s="100"/>
      <c r="F63" s="100"/>
      <c r="G63" s="100"/>
      <c r="H63" s="100"/>
      <c r="I63" s="100"/>
      <c r="J63" s="101">
        <f>J124</f>
        <v>47000</v>
      </c>
      <c r="L63" s="98"/>
    </row>
    <row r="64" spans="2:47" s="9" customFormat="1" ht="19.899999999999999" customHeight="1">
      <c r="B64" s="98"/>
      <c r="D64" s="99" t="s">
        <v>4692</v>
      </c>
      <c r="E64" s="100"/>
      <c r="F64" s="100"/>
      <c r="G64" s="100"/>
      <c r="H64" s="100"/>
      <c r="I64" s="100"/>
      <c r="J64" s="101">
        <f>J134</f>
        <v>74750</v>
      </c>
      <c r="L64" s="98"/>
    </row>
    <row r="65" spans="2:12" s="9" customFormat="1" ht="19.899999999999999" customHeight="1">
      <c r="B65" s="98"/>
      <c r="D65" s="99" t="s">
        <v>4693</v>
      </c>
      <c r="E65" s="100"/>
      <c r="F65" s="100"/>
      <c r="G65" s="100"/>
      <c r="H65" s="100"/>
      <c r="I65" s="100"/>
      <c r="J65" s="101">
        <f>J149</f>
        <v>14347</v>
      </c>
      <c r="L65" s="98"/>
    </row>
    <row r="66" spans="2:12" s="9" customFormat="1" ht="19.899999999999999" customHeight="1">
      <c r="B66" s="98"/>
      <c r="D66" s="99" t="s">
        <v>4694</v>
      </c>
      <c r="E66" s="100"/>
      <c r="F66" s="100"/>
      <c r="G66" s="100"/>
      <c r="H66" s="100"/>
      <c r="I66" s="100"/>
      <c r="J66" s="101">
        <f>J159</f>
        <v>402500</v>
      </c>
      <c r="L66" s="98"/>
    </row>
    <row r="67" spans="2:12" s="1" customFormat="1" ht="21.75" customHeight="1">
      <c r="B67" s="27"/>
      <c r="L67" s="27"/>
    </row>
    <row r="68" spans="2:12" s="1" customFormat="1" ht="6.95" customHeight="1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27"/>
    </row>
    <row r="72" spans="2:12" s="1" customFormat="1" ht="6.95" customHeight="1"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27"/>
    </row>
    <row r="73" spans="2:12" s="1" customFormat="1" ht="24.95" customHeight="1">
      <c r="B73" s="27"/>
      <c r="C73" s="19" t="s">
        <v>109</v>
      </c>
      <c r="L73" s="27"/>
    </row>
    <row r="74" spans="2:12" s="1" customFormat="1" ht="6.95" customHeight="1">
      <c r="B74" s="27"/>
      <c r="L74" s="27"/>
    </row>
    <row r="75" spans="2:12" s="1" customFormat="1" ht="12" customHeight="1">
      <c r="B75" s="27"/>
      <c r="C75" s="24" t="s">
        <v>15</v>
      </c>
      <c r="L75" s="27"/>
    </row>
    <row r="76" spans="2:12" s="1" customFormat="1" ht="16.5" customHeight="1">
      <c r="B76" s="27"/>
      <c r="E76" s="277" t="str">
        <f>E7</f>
        <v>„Údržba, opravy a odstraňování závad u SMT  OŘ Ostrava 2024"</v>
      </c>
      <c r="F76" s="278"/>
      <c r="G76" s="278"/>
      <c r="H76" s="278"/>
      <c r="L76" s="27"/>
    </row>
    <row r="77" spans="2:12" s="1" customFormat="1" ht="12" customHeight="1">
      <c r="B77" s="27"/>
      <c r="C77" s="24" t="s">
        <v>81</v>
      </c>
      <c r="L77" s="27"/>
    </row>
    <row r="78" spans="2:12" s="1" customFormat="1" ht="16.5" customHeight="1">
      <c r="B78" s="27"/>
      <c r="E78" s="248" t="str">
        <f>E9</f>
        <v>VRN - Vedlejší rozpočtové náklady</v>
      </c>
      <c r="F78" s="276"/>
      <c r="G78" s="276"/>
      <c r="H78" s="276"/>
      <c r="L78" s="27"/>
    </row>
    <row r="79" spans="2:12" s="1" customFormat="1" ht="6.95" customHeight="1">
      <c r="B79" s="27"/>
      <c r="L79" s="27"/>
    </row>
    <row r="80" spans="2:12" s="1" customFormat="1" ht="12" customHeight="1">
      <c r="B80" s="27"/>
      <c r="C80" s="24" t="s">
        <v>18</v>
      </c>
      <c r="F80" s="22" t="str">
        <f>F12</f>
        <v>SMT Olomouc - obvod II</v>
      </c>
      <c r="I80" s="24" t="s">
        <v>19</v>
      </c>
      <c r="J80" s="44" t="str">
        <f>IF(J12="","",J12)</f>
        <v>25. 3. 2024</v>
      </c>
      <c r="L80" s="27"/>
    </row>
    <row r="81" spans="2:65" s="1" customFormat="1" ht="6.95" customHeight="1">
      <c r="B81" s="27"/>
      <c r="L81" s="27"/>
    </row>
    <row r="82" spans="2:65" s="1" customFormat="1" ht="15.2" customHeight="1">
      <c r="B82" s="27"/>
      <c r="C82" s="24" t="s">
        <v>21</v>
      </c>
      <c r="F82" s="22" t="str">
        <f>E15</f>
        <v xml:space="preserve"> </v>
      </c>
      <c r="I82" s="24" t="s">
        <v>26</v>
      </c>
      <c r="J82" s="25" t="str">
        <f>E21</f>
        <v xml:space="preserve"> </v>
      </c>
      <c r="L82" s="27"/>
    </row>
    <row r="83" spans="2:65" s="1" customFormat="1" ht="15.2" customHeight="1">
      <c r="B83" s="27"/>
      <c r="C83" s="24" t="s">
        <v>25</v>
      </c>
      <c r="F83" s="22" t="str">
        <f>IF(E18="","",E18)</f>
        <v xml:space="preserve"> </v>
      </c>
      <c r="I83" s="24" t="s">
        <v>28</v>
      </c>
      <c r="J83" s="25" t="str">
        <f>E24</f>
        <v xml:space="preserve"> </v>
      </c>
      <c r="L83" s="27"/>
    </row>
    <row r="84" spans="2:65" s="1" customFormat="1" ht="10.35" customHeight="1">
      <c r="B84" s="27"/>
      <c r="L84" s="27"/>
    </row>
    <row r="85" spans="2:65" s="10" customFormat="1" ht="29.25" customHeight="1">
      <c r="B85" s="102"/>
      <c r="C85" s="103" t="s">
        <v>110</v>
      </c>
      <c r="D85" s="104" t="s">
        <v>50</v>
      </c>
      <c r="E85" s="104" t="s">
        <v>46</v>
      </c>
      <c r="F85" s="104" t="s">
        <v>47</v>
      </c>
      <c r="G85" s="104" t="s">
        <v>111</v>
      </c>
      <c r="H85" s="104" t="s">
        <v>112</v>
      </c>
      <c r="I85" s="104" t="s">
        <v>113</v>
      </c>
      <c r="J85" s="104" t="s">
        <v>84</v>
      </c>
      <c r="K85" s="105" t="s">
        <v>114</v>
      </c>
      <c r="L85" s="102"/>
      <c r="M85" s="50" t="s">
        <v>3</v>
      </c>
      <c r="N85" s="51" t="s">
        <v>35</v>
      </c>
      <c r="O85" s="51" t="s">
        <v>115</v>
      </c>
      <c r="P85" s="51" t="s">
        <v>116</v>
      </c>
      <c r="Q85" s="51" t="s">
        <v>117</v>
      </c>
      <c r="R85" s="51" t="s">
        <v>118</v>
      </c>
      <c r="S85" s="51" t="s">
        <v>119</v>
      </c>
      <c r="T85" s="52" t="s">
        <v>120</v>
      </c>
    </row>
    <row r="86" spans="2:65" s="1" customFormat="1" ht="22.9" customHeight="1">
      <c r="B86" s="27"/>
      <c r="C86" s="55" t="s">
        <v>121</v>
      </c>
      <c r="J86" s="106">
        <f>BK86</f>
        <v>630847.72</v>
      </c>
      <c r="L86" s="27"/>
      <c r="M86" s="53"/>
      <c r="N86" s="45"/>
      <c r="O86" s="45"/>
      <c r="P86" s="107">
        <f>P87</f>
        <v>0</v>
      </c>
      <c r="Q86" s="45"/>
      <c r="R86" s="107">
        <f>R87</f>
        <v>0</v>
      </c>
      <c r="S86" s="45"/>
      <c r="T86" s="108">
        <f>T87</f>
        <v>0</v>
      </c>
      <c r="AT86" s="15" t="s">
        <v>64</v>
      </c>
      <c r="AU86" s="15" t="s">
        <v>85</v>
      </c>
      <c r="BK86" s="109">
        <f>BK87</f>
        <v>630847.72</v>
      </c>
    </row>
    <row r="87" spans="2:65" s="11" customFormat="1" ht="25.9" customHeight="1">
      <c r="B87" s="110"/>
      <c r="D87" s="111" t="s">
        <v>64</v>
      </c>
      <c r="E87" s="112" t="s">
        <v>77</v>
      </c>
      <c r="F87" s="112" t="s">
        <v>78</v>
      </c>
      <c r="J87" s="113">
        <f>BK87</f>
        <v>630847.72</v>
      </c>
      <c r="L87" s="110"/>
      <c r="M87" s="114"/>
      <c r="P87" s="115">
        <f>P88+P89+P90+P118+P124+P134+P149+P159</f>
        <v>0</v>
      </c>
      <c r="R87" s="115">
        <f>R88+R89+R90+R118+R124+R134+R149+R159</f>
        <v>0</v>
      </c>
      <c r="T87" s="116">
        <f>T88+T89+T90+T118+T124+T134+T149+T159</f>
        <v>0</v>
      </c>
      <c r="AR87" s="111" t="s">
        <v>153</v>
      </c>
      <c r="AT87" s="117" t="s">
        <v>64</v>
      </c>
      <c r="AU87" s="117" t="s">
        <v>65</v>
      </c>
      <c r="AY87" s="111" t="s">
        <v>124</v>
      </c>
      <c r="BK87" s="118">
        <f>BK88+BK89+BK90+BK118+BK124+BK134+BK149+BK159</f>
        <v>630847.72</v>
      </c>
    </row>
    <row r="88" spans="2:65" s="1" customFormat="1" ht="24.2" customHeight="1">
      <c r="B88" s="121"/>
      <c r="C88" s="122" t="s">
        <v>72</v>
      </c>
      <c r="D88" s="122" t="s">
        <v>126</v>
      </c>
      <c r="E88" s="123" t="s">
        <v>4695</v>
      </c>
      <c r="F88" s="124" t="s">
        <v>4696</v>
      </c>
      <c r="G88" s="125" t="s">
        <v>252</v>
      </c>
      <c r="H88" s="126">
        <v>200</v>
      </c>
      <c r="I88" s="127">
        <v>25</v>
      </c>
      <c r="J88" s="127">
        <f>ROUND(I88*H88,2)</f>
        <v>5000</v>
      </c>
      <c r="K88" s="124" t="s">
        <v>3</v>
      </c>
      <c r="L88" s="27"/>
      <c r="M88" s="128" t="s">
        <v>3</v>
      </c>
      <c r="N88" s="129" t="s">
        <v>36</v>
      </c>
      <c r="O88" s="130">
        <v>0</v>
      </c>
      <c r="P88" s="130">
        <f>O88*H88</f>
        <v>0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32" t="s">
        <v>4697</v>
      </c>
      <c r="AT88" s="132" t="s">
        <v>126</v>
      </c>
      <c r="AU88" s="132" t="s">
        <v>72</v>
      </c>
      <c r="AY88" s="15" t="s">
        <v>124</v>
      </c>
      <c r="BE88" s="133">
        <f>IF(N88="základní",J88,0)</f>
        <v>5000</v>
      </c>
      <c r="BF88" s="133">
        <f>IF(N88="snížená",J88,0)</f>
        <v>0</v>
      </c>
      <c r="BG88" s="133">
        <f>IF(N88="zákl. přenesená",J88,0)</f>
        <v>0</v>
      </c>
      <c r="BH88" s="133">
        <f>IF(N88="sníž. přenesená",J88,0)</f>
        <v>0</v>
      </c>
      <c r="BI88" s="133">
        <f>IF(N88="nulová",J88,0)</f>
        <v>0</v>
      </c>
      <c r="BJ88" s="15" t="s">
        <v>72</v>
      </c>
      <c r="BK88" s="133">
        <f>ROUND(I88*H88,2)</f>
        <v>5000</v>
      </c>
      <c r="BL88" s="15" t="s">
        <v>4697</v>
      </c>
      <c r="BM88" s="132" t="s">
        <v>4698</v>
      </c>
    </row>
    <row r="89" spans="2:65" s="1" customFormat="1" ht="58.5">
      <c r="B89" s="27"/>
      <c r="D89" s="134" t="s">
        <v>133</v>
      </c>
      <c r="F89" s="135" t="s">
        <v>4699</v>
      </c>
      <c r="L89" s="27"/>
      <c r="M89" s="136"/>
      <c r="T89" s="47"/>
      <c r="AT89" s="15" t="s">
        <v>133</v>
      </c>
      <c r="AU89" s="15" t="s">
        <v>72</v>
      </c>
    </row>
    <row r="90" spans="2:65" s="11" customFormat="1" ht="22.9" customHeight="1">
      <c r="B90" s="110"/>
      <c r="D90" s="111" t="s">
        <v>64</v>
      </c>
      <c r="E90" s="119" t="s">
        <v>4700</v>
      </c>
      <c r="F90" s="119" t="s">
        <v>4701</v>
      </c>
      <c r="J90" s="120">
        <f>BK90</f>
        <v>67000</v>
      </c>
      <c r="L90" s="110"/>
      <c r="M90" s="114"/>
      <c r="P90" s="115">
        <f>SUM(P91:P117)</f>
        <v>0</v>
      </c>
      <c r="R90" s="115">
        <f>SUM(R91:R117)</f>
        <v>0</v>
      </c>
      <c r="T90" s="116">
        <f>SUM(T91:T117)</f>
        <v>0</v>
      </c>
      <c r="AR90" s="111" t="s">
        <v>153</v>
      </c>
      <c r="AT90" s="117" t="s">
        <v>64</v>
      </c>
      <c r="AU90" s="117" t="s">
        <v>72</v>
      </c>
      <c r="AY90" s="111" t="s">
        <v>124</v>
      </c>
      <c r="BK90" s="118">
        <f>SUM(BK91:BK117)</f>
        <v>67000</v>
      </c>
    </row>
    <row r="91" spans="2:65" s="1" customFormat="1" ht="16.5" customHeight="1">
      <c r="B91" s="121"/>
      <c r="C91" s="122" t="s">
        <v>74</v>
      </c>
      <c r="D91" s="122" t="s">
        <v>126</v>
      </c>
      <c r="E91" s="123" t="s">
        <v>4702</v>
      </c>
      <c r="F91" s="124" t="s">
        <v>4703</v>
      </c>
      <c r="G91" s="125" t="s">
        <v>1868</v>
      </c>
      <c r="H91" s="126">
        <v>1</v>
      </c>
      <c r="I91" s="127">
        <v>5000</v>
      </c>
      <c r="J91" s="127">
        <f>ROUND(I91*H91,2)</f>
        <v>5000</v>
      </c>
      <c r="K91" s="124" t="s">
        <v>3</v>
      </c>
      <c r="L91" s="27"/>
      <c r="M91" s="128" t="s">
        <v>3</v>
      </c>
      <c r="N91" s="129" t="s">
        <v>36</v>
      </c>
      <c r="O91" s="130">
        <v>0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4697</v>
      </c>
      <c r="AT91" s="132" t="s">
        <v>126</v>
      </c>
      <c r="AU91" s="132" t="s">
        <v>74</v>
      </c>
      <c r="AY91" s="15" t="s">
        <v>124</v>
      </c>
      <c r="BE91" s="133">
        <f>IF(N91="základní",J91,0)</f>
        <v>5000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5" t="s">
        <v>72</v>
      </c>
      <c r="BK91" s="133">
        <f>ROUND(I91*H91,2)</f>
        <v>5000</v>
      </c>
      <c r="BL91" s="15" t="s">
        <v>4697</v>
      </c>
      <c r="BM91" s="132" t="s">
        <v>4704</v>
      </c>
    </row>
    <row r="92" spans="2:65" s="1" customFormat="1">
      <c r="B92" s="27"/>
      <c r="D92" s="134" t="s">
        <v>133</v>
      </c>
      <c r="F92" s="135" t="s">
        <v>4703</v>
      </c>
      <c r="L92" s="27"/>
      <c r="M92" s="136"/>
      <c r="T92" s="47"/>
      <c r="AT92" s="15" t="s">
        <v>133</v>
      </c>
      <c r="AU92" s="15" t="s">
        <v>74</v>
      </c>
    </row>
    <row r="93" spans="2:65" s="1" customFormat="1" ht="29.25">
      <c r="B93" s="27"/>
      <c r="D93" s="134" t="s">
        <v>3820</v>
      </c>
      <c r="F93" s="154" t="s">
        <v>4705</v>
      </c>
      <c r="L93" s="27"/>
      <c r="M93" s="136"/>
      <c r="T93" s="47"/>
      <c r="AT93" s="15" t="s">
        <v>3820</v>
      </c>
      <c r="AU93" s="15" t="s">
        <v>74</v>
      </c>
    </row>
    <row r="94" spans="2:65" s="1" customFormat="1" ht="16.5" customHeight="1">
      <c r="B94" s="121"/>
      <c r="C94" s="122" t="s">
        <v>142</v>
      </c>
      <c r="D94" s="122" t="s">
        <v>126</v>
      </c>
      <c r="E94" s="123" t="s">
        <v>4706</v>
      </c>
      <c r="F94" s="124" t="s">
        <v>4703</v>
      </c>
      <c r="G94" s="125" t="s">
        <v>1868</v>
      </c>
      <c r="H94" s="126">
        <v>1</v>
      </c>
      <c r="I94" s="127">
        <v>5000</v>
      </c>
      <c r="J94" s="127">
        <f>ROUND(I94*H94,2)</f>
        <v>5000</v>
      </c>
      <c r="K94" s="124" t="s">
        <v>3</v>
      </c>
      <c r="L94" s="27"/>
      <c r="M94" s="128" t="s">
        <v>3</v>
      </c>
      <c r="N94" s="129" t="s">
        <v>36</v>
      </c>
      <c r="O94" s="130">
        <v>0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4697</v>
      </c>
      <c r="AT94" s="132" t="s">
        <v>126</v>
      </c>
      <c r="AU94" s="132" t="s">
        <v>74</v>
      </c>
      <c r="AY94" s="15" t="s">
        <v>124</v>
      </c>
      <c r="BE94" s="133">
        <f>IF(N94="základní",J94,0)</f>
        <v>5000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5" t="s">
        <v>72</v>
      </c>
      <c r="BK94" s="133">
        <f>ROUND(I94*H94,2)</f>
        <v>5000</v>
      </c>
      <c r="BL94" s="15" t="s">
        <v>4697</v>
      </c>
      <c r="BM94" s="132" t="s">
        <v>4707</v>
      </c>
    </row>
    <row r="95" spans="2:65" s="1" customFormat="1">
      <c r="B95" s="27"/>
      <c r="D95" s="134" t="s">
        <v>133</v>
      </c>
      <c r="F95" s="135" t="s">
        <v>4703</v>
      </c>
      <c r="L95" s="27"/>
      <c r="M95" s="136"/>
      <c r="T95" s="47"/>
      <c r="AT95" s="15" t="s">
        <v>133</v>
      </c>
      <c r="AU95" s="15" t="s">
        <v>74</v>
      </c>
    </row>
    <row r="96" spans="2:65" s="1" customFormat="1" ht="58.5">
      <c r="B96" s="27"/>
      <c r="D96" s="134" t="s">
        <v>3820</v>
      </c>
      <c r="F96" s="154" t="s">
        <v>4708</v>
      </c>
      <c r="L96" s="27"/>
      <c r="M96" s="136"/>
      <c r="T96" s="47"/>
      <c r="AT96" s="15" t="s">
        <v>3820</v>
      </c>
      <c r="AU96" s="15" t="s">
        <v>74</v>
      </c>
    </row>
    <row r="97" spans="2:65" s="1" customFormat="1" ht="16.5" customHeight="1">
      <c r="B97" s="121"/>
      <c r="C97" s="122" t="s">
        <v>131</v>
      </c>
      <c r="D97" s="122" t="s">
        <v>126</v>
      </c>
      <c r="E97" s="123" t="s">
        <v>4709</v>
      </c>
      <c r="F97" s="124" t="s">
        <v>4710</v>
      </c>
      <c r="G97" s="125" t="s">
        <v>1868</v>
      </c>
      <c r="H97" s="126">
        <v>1</v>
      </c>
      <c r="I97" s="127">
        <v>5000</v>
      </c>
      <c r="J97" s="127">
        <f>ROUND(I97*H97,2)</f>
        <v>5000</v>
      </c>
      <c r="K97" s="124" t="s">
        <v>3</v>
      </c>
      <c r="L97" s="27"/>
      <c r="M97" s="128" t="s">
        <v>3</v>
      </c>
      <c r="N97" s="129" t="s">
        <v>36</v>
      </c>
      <c r="O97" s="130">
        <v>0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4697</v>
      </c>
      <c r="AT97" s="132" t="s">
        <v>126</v>
      </c>
      <c r="AU97" s="132" t="s">
        <v>74</v>
      </c>
      <c r="AY97" s="15" t="s">
        <v>124</v>
      </c>
      <c r="BE97" s="133">
        <f>IF(N97="základní",J97,0)</f>
        <v>5000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5" t="s">
        <v>72</v>
      </c>
      <c r="BK97" s="133">
        <f>ROUND(I97*H97,2)</f>
        <v>5000</v>
      </c>
      <c r="BL97" s="15" t="s">
        <v>4697</v>
      </c>
      <c r="BM97" s="132" t="s">
        <v>4711</v>
      </c>
    </row>
    <row r="98" spans="2:65" s="1" customFormat="1">
      <c r="B98" s="27"/>
      <c r="D98" s="134" t="s">
        <v>133</v>
      </c>
      <c r="F98" s="135" t="s">
        <v>4710</v>
      </c>
      <c r="L98" s="27"/>
      <c r="M98" s="136"/>
      <c r="T98" s="47"/>
      <c r="AT98" s="15" t="s">
        <v>133</v>
      </c>
      <c r="AU98" s="15" t="s">
        <v>74</v>
      </c>
    </row>
    <row r="99" spans="2:65" s="1" customFormat="1" ht="19.5">
      <c r="B99" s="27"/>
      <c r="D99" s="134" t="s">
        <v>3820</v>
      </c>
      <c r="F99" s="154" t="s">
        <v>4712</v>
      </c>
      <c r="L99" s="27"/>
      <c r="M99" s="136"/>
      <c r="T99" s="47"/>
      <c r="AT99" s="15" t="s">
        <v>3820</v>
      </c>
      <c r="AU99" s="15" t="s">
        <v>74</v>
      </c>
    </row>
    <row r="100" spans="2:65" s="1" customFormat="1" ht="24.2" customHeight="1">
      <c r="B100" s="121"/>
      <c r="C100" s="122" t="s">
        <v>153</v>
      </c>
      <c r="D100" s="122" t="s">
        <v>126</v>
      </c>
      <c r="E100" s="123" t="s">
        <v>4713</v>
      </c>
      <c r="F100" s="124" t="s">
        <v>4714</v>
      </c>
      <c r="G100" s="125" t="s">
        <v>4715</v>
      </c>
      <c r="H100" s="126">
        <v>1</v>
      </c>
      <c r="I100" s="127">
        <v>5000</v>
      </c>
      <c r="J100" s="127">
        <f>ROUND(I100*H100,2)</f>
        <v>5000</v>
      </c>
      <c r="K100" s="124" t="s">
        <v>3</v>
      </c>
      <c r="L100" s="27"/>
      <c r="M100" s="128" t="s">
        <v>3</v>
      </c>
      <c r="N100" s="129" t="s">
        <v>36</v>
      </c>
      <c r="O100" s="130">
        <v>0</v>
      </c>
      <c r="P100" s="130">
        <f>O100*H100</f>
        <v>0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32" t="s">
        <v>4697</v>
      </c>
      <c r="AT100" s="132" t="s">
        <v>126</v>
      </c>
      <c r="AU100" s="132" t="s">
        <v>74</v>
      </c>
      <c r="AY100" s="15" t="s">
        <v>124</v>
      </c>
      <c r="BE100" s="133">
        <f>IF(N100="základní",J100,0)</f>
        <v>5000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5" t="s">
        <v>72</v>
      </c>
      <c r="BK100" s="133">
        <f>ROUND(I100*H100,2)</f>
        <v>5000</v>
      </c>
      <c r="BL100" s="15" t="s">
        <v>4697</v>
      </c>
      <c r="BM100" s="132" t="s">
        <v>4716</v>
      </c>
    </row>
    <row r="101" spans="2:65" s="1" customFormat="1">
      <c r="B101" s="27"/>
      <c r="D101" s="134" t="s">
        <v>133</v>
      </c>
      <c r="F101" s="135" t="s">
        <v>4714</v>
      </c>
      <c r="L101" s="27"/>
      <c r="M101" s="136"/>
      <c r="T101" s="47"/>
      <c r="AT101" s="15" t="s">
        <v>133</v>
      </c>
      <c r="AU101" s="15" t="s">
        <v>74</v>
      </c>
    </row>
    <row r="102" spans="2:65" s="1" customFormat="1" ht="39">
      <c r="B102" s="27"/>
      <c r="D102" s="134" t="s">
        <v>3820</v>
      </c>
      <c r="F102" s="154" t="s">
        <v>4717</v>
      </c>
      <c r="L102" s="27"/>
      <c r="M102" s="136"/>
      <c r="T102" s="47"/>
      <c r="AT102" s="15" t="s">
        <v>3820</v>
      </c>
      <c r="AU102" s="15" t="s">
        <v>74</v>
      </c>
    </row>
    <row r="103" spans="2:65" s="1" customFormat="1" ht="16.5" customHeight="1">
      <c r="B103" s="121"/>
      <c r="C103" s="122" t="s">
        <v>160</v>
      </c>
      <c r="D103" s="122" t="s">
        <v>126</v>
      </c>
      <c r="E103" s="123" t="s">
        <v>4718</v>
      </c>
      <c r="F103" s="124" t="s">
        <v>4719</v>
      </c>
      <c r="G103" s="125" t="s">
        <v>1868</v>
      </c>
      <c r="H103" s="126">
        <v>1</v>
      </c>
      <c r="I103" s="127">
        <v>8000</v>
      </c>
      <c r="J103" s="127">
        <f>ROUND(I103*H103,2)</f>
        <v>8000</v>
      </c>
      <c r="K103" s="124" t="s">
        <v>3</v>
      </c>
      <c r="L103" s="27"/>
      <c r="M103" s="128" t="s">
        <v>3</v>
      </c>
      <c r="N103" s="129" t="s">
        <v>36</v>
      </c>
      <c r="O103" s="130">
        <v>0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4697</v>
      </c>
      <c r="AT103" s="132" t="s">
        <v>126</v>
      </c>
      <c r="AU103" s="132" t="s">
        <v>74</v>
      </c>
      <c r="AY103" s="15" t="s">
        <v>124</v>
      </c>
      <c r="BE103" s="133">
        <f>IF(N103="základní",J103,0)</f>
        <v>8000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5" t="s">
        <v>72</v>
      </c>
      <c r="BK103" s="133">
        <f>ROUND(I103*H103,2)</f>
        <v>8000</v>
      </c>
      <c r="BL103" s="15" t="s">
        <v>4697</v>
      </c>
      <c r="BM103" s="132" t="s">
        <v>4720</v>
      </c>
    </row>
    <row r="104" spans="2:65" s="1" customFormat="1">
      <c r="B104" s="27"/>
      <c r="D104" s="134" t="s">
        <v>133</v>
      </c>
      <c r="F104" s="135" t="s">
        <v>4719</v>
      </c>
      <c r="L104" s="27"/>
      <c r="M104" s="136"/>
      <c r="T104" s="47"/>
      <c r="AT104" s="15" t="s">
        <v>133</v>
      </c>
      <c r="AU104" s="15" t="s">
        <v>74</v>
      </c>
    </row>
    <row r="105" spans="2:65" s="1" customFormat="1" ht="39">
      <c r="B105" s="27"/>
      <c r="D105" s="134" t="s">
        <v>3820</v>
      </c>
      <c r="F105" s="154" t="s">
        <v>4721</v>
      </c>
      <c r="L105" s="27"/>
      <c r="M105" s="136"/>
      <c r="T105" s="47"/>
      <c r="AT105" s="15" t="s">
        <v>3820</v>
      </c>
      <c r="AU105" s="15" t="s">
        <v>74</v>
      </c>
    </row>
    <row r="106" spans="2:65" s="1" customFormat="1" ht="16.5" customHeight="1">
      <c r="B106" s="121"/>
      <c r="C106" s="122" t="s">
        <v>166</v>
      </c>
      <c r="D106" s="122" t="s">
        <v>126</v>
      </c>
      <c r="E106" s="123" t="s">
        <v>4722</v>
      </c>
      <c r="F106" s="124" t="s">
        <v>4719</v>
      </c>
      <c r="G106" s="125" t="s">
        <v>1868</v>
      </c>
      <c r="H106" s="126">
        <v>1</v>
      </c>
      <c r="I106" s="127">
        <v>8000</v>
      </c>
      <c r="J106" s="127">
        <f>ROUND(I106*H106,2)</f>
        <v>8000</v>
      </c>
      <c r="K106" s="124" t="s">
        <v>3</v>
      </c>
      <c r="L106" s="27"/>
      <c r="M106" s="128" t="s">
        <v>3</v>
      </c>
      <c r="N106" s="129" t="s">
        <v>36</v>
      </c>
      <c r="O106" s="130">
        <v>0</v>
      </c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32" t="s">
        <v>4697</v>
      </c>
      <c r="AT106" s="132" t="s">
        <v>126</v>
      </c>
      <c r="AU106" s="132" t="s">
        <v>74</v>
      </c>
      <c r="AY106" s="15" t="s">
        <v>124</v>
      </c>
      <c r="BE106" s="133">
        <f>IF(N106="základní",J106,0)</f>
        <v>8000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5" t="s">
        <v>72</v>
      </c>
      <c r="BK106" s="133">
        <f>ROUND(I106*H106,2)</f>
        <v>8000</v>
      </c>
      <c r="BL106" s="15" t="s">
        <v>4697</v>
      </c>
      <c r="BM106" s="132" t="s">
        <v>4723</v>
      </c>
    </row>
    <row r="107" spans="2:65" s="1" customFormat="1">
      <c r="B107" s="27"/>
      <c r="D107" s="134" t="s">
        <v>133</v>
      </c>
      <c r="F107" s="135" t="s">
        <v>4719</v>
      </c>
      <c r="L107" s="27"/>
      <c r="M107" s="136"/>
      <c r="T107" s="47"/>
      <c r="AT107" s="15" t="s">
        <v>133</v>
      </c>
      <c r="AU107" s="15" t="s">
        <v>74</v>
      </c>
    </row>
    <row r="108" spans="2:65" s="1" customFormat="1" ht="39">
      <c r="B108" s="27"/>
      <c r="D108" s="134" t="s">
        <v>3820</v>
      </c>
      <c r="F108" s="154" t="s">
        <v>4724</v>
      </c>
      <c r="L108" s="27"/>
      <c r="M108" s="136"/>
      <c r="T108" s="47"/>
      <c r="AT108" s="15" t="s">
        <v>3820</v>
      </c>
      <c r="AU108" s="15" t="s">
        <v>74</v>
      </c>
    </row>
    <row r="109" spans="2:65" s="1" customFormat="1" ht="16.5" customHeight="1">
      <c r="B109" s="121"/>
      <c r="C109" s="122" t="s">
        <v>172</v>
      </c>
      <c r="D109" s="122" t="s">
        <v>126</v>
      </c>
      <c r="E109" s="123" t="s">
        <v>4725</v>
      </c>
      <c r="F109" s="124" t="s">
        <v>4719</v>
      </c>
      <c r="G109" s="125" t="s">
        <v>1868</v>
      </c>
      <c r="H109" s="126">
        <v>1</v>
      </c>
      <c r="I109" s="127">
        <v>8000</v>
      </c>
      <c r="J109" s="127">
        <f>ROUND(I109*H109,2)</f>
        <v>8000</v>
      </c>
      <c r="K109" s="124" t="s">
        <v>3</v>
      </c>
      <c r="L109" s="27"/>
      <c r="M109" s="128" t="s">
        <v>3</v>
      </c>
      <c r="N109" s="129" t="s">
        <v>36</v>
      </c>
      <c r="O109" s="130">
        <v>0</v>
      </c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4697</v>
      </c>
      <c r="AT109" s="132" t="s">
        <v>126</v>
      </c>
      <c r="AU109" s="132" t="s">
        <v>74</v>
      </c>
      <c r="AY109" s="15" t="s">
        <v>124</v>
      </c>
      <c r="BE109" s="133">
        <f>IF(N109="základní",J109,0)</f>
        <v>8000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5" t="s">
        <v>72</v>
      </c>
      <c r="BK109" s="133">
        <f>ROUND(I109*H109,2)</f>
        <v>8000</v>
      </c>
      <c r="BL109" s="15" t="s">
        <v>4697</v>
      </c>
      <c r="BM109" s="132" t="s">
        <v>4726</v>
      </c>
    </row>
    <row r="110" spans="2:65" s="1" customFormat="1">
      <c r="B110" s="27"/>
      <c r="D110" s="134" t="s">
        <v>133</v>
      </c>
      <c r="F110" s="135" t="s">
        <v>4719</v>
      </c>
      <c r="L110" s="27"/>
      <c r="M110" s="136"/>
      <c r="T110" s="47"/>
      <c r="AT110" s="15" t="s">
        <v>133</v>
      </c>
      <c r="AU110" s="15" t="s">
        <v>74</v>
      </c>
    </row>
    <row r="111" spans="2:65" s="1" customFormat="1" ht="39">
      <c r="B111" s="27"/>
      <c r="D111" s="134" t="s">
        <v>3820</v>
      </c>
      <c r="F111" s="154" t="s">
        <v>4727</v>
      </c>
      <c r="L111" s="27"/>
      <c r="M111" s="136"/>
      <c r="T111" s="47"/>
      <c r="AT111" s="15" t="s">
        <v>3820</v>
      </c>
      <c r="AU111" s="15" t="s">
        <v>74</v>
      </c>
    </row>
    <row r="112" spans="2:65" s="1" customFormat="1" ht="16.5" customHeight="1">
      <c r="B112" s="121"/>
      <c r="C112" s="122" t="s">
        <v>178</v>
      </c>
      <c r="D112" s="122" t="s">
        <v>126</v>
      </c>
      <c r="E112" s="123" t="s">
        <v>4728</v>
      </c>
      <c r="F112" s="124" t="s">
        <v>4719</v>
      </c>
      <c r="G112" s="125" t="s">
        <v>1868</v>
      </c>
      <c r="H112" s="126">
        <v>1</v>
      </c>
      <c r="I112" s="127">
        <v>8000</v>
      </c>
      <c r="J112" s="127">
        <f>ROUND(I112*H112,2)</f>
        <v>8000</v>
      </c>
      <c r="K112" s="124" t="s">
        <v>3</v>
      </c>
      <c r="L112" s="27"/>
      <c r="M112" s="128" t="s">
        <v>3</v>
      </c>
      <c r="N112" s="129" t="s">
        <v>36</v>
      </c>
      <c r="O112" s="130">
        <v>0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4697</v>
      </c>
      <c r="AT112" s="132" t="s">
        <v>126</v>
      </c>
      <c r="AU112" s="132" t="s">
        <v>74</v>
      </c>
      <c r="AY112" s="15" t="s">
        <v>124</v>
      </c>
      <c r="BE112" s="133">
        <f>IF(N112="základní",J112,0)</f>
        <v>8000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5" t="s">
        <v>72</v>
      </c>
      <c r="BK112" s="133">
        <f>ROUND(I112*H112,2)</f>
        <v>8000</v>
      </c>
      <c r="BL112" s="15" t="s">
        <v>4697</v>
      </c>
      <c r="BM112" s="132" t="s">
        <v>4729</v>
      </c>
    </row>
    <row r="113" spans="2:65" s="1" customFormat="1">
      <c r="B113" s="27"/>
      <c r="D113" s="134" t="s">
        <v>133</v>
      </c>
      <c r="F113" s="135" t="s">
        <v>4719</v>
      </c>
      <c r="L113" s="27"/>
      <c r="M113" s="136"/>
      <c r="T113" s="47"/>
      <c r="AT113" s="15" t="s">
        <v>133</v>
      </c>
      <c r="AU113" s="15" t="s">
        <v>74</v>
      </c>
    </row>
    <row r="114" spans="2:65" s="1" customFormat="1" ht="48.75">
      <c r="B114" s="27"/>
      <c r="D114" s="134" t="s">
        <v>3820</v>
      </c>
      <c r="F114" s="154" t="s">
        <v>4730</v>
      </c>
      <c r="L114" s="27"/>
      <c r="M114" s="136"/>
      <c r="T114" s="47"/>
      <c r="AT114" s="15" t="s">
        <v>3820</v>
      </c>
      <c r="AU114" s="15" t="s">
        <v>74</v>
      </c>
    </row>
    <row r="115" spans="2:65" s="1" customFormat="1" ht="24.2" customHeight="1">
      <c r="B115" s="121"/>
      <c r="C115" s="122" t="s">
        <v>184</v>
      </c>
      <c r="D115" s="122" t="s">
        <v>126</v>
      </c>
      <c r="E115" s="123" t="s">
        <v>4731</v>
      </c>
      <c r="F115" s="124" t="s">
        <v>4732</v>
      </c>
      <c r="G115" s="125" t="s">
        <v>4733</v>
      </c>
      <c r="H115" s="126">
        <v>1</v>
      </c>
      <c r="I115" s="127">
        <v>15000</v>
      </c>
      <c r="J115" s="127">
        <f>ROUND(I115*H115,2)</f>
        <v>15000</v>
      </c>
      <c r="K115" s="124" t="s">
        <v>3</v>
      </c>
      <c r="L115" s="27"/>
      <c r="M115" s="128" t="s">
        <v>3</v>
      </c>
      <c r="N115" s="129" t="s">
        <v>36</v>
      </c>
      <c r="O115" s="130">
        <v>0</v>
      </c>
      <c r="P115" s="130">
        <f>O115*H115</f>
        <v>0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32" t="s">
        <v>4697</v>
      </c>
      <c r="AT115" s="132" t="s">
        <v>126</v>
      </c>
      <c r="AU115" s="132" t="s">
        <v>74</v>
      </c>
      <c r="AY115" s="15" t="s">
        <v>124</v>
      </c>
      <c r="BE115" s="133">
        <f>IF(N115="základní",J115,0)</f>
        <v>15000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5" t="s">
        <v>72</v>
      </c>
      <c r="BK115" s="133">
        <f>ROUND(I115*H115,2)</f>
        <v>15000</v>
      </c>
      <c r="BL115" s="15" t="s">
        <v>4697</v>
      </c>
      <c r="BM115" s="132" t="s">
        <v>4734</v>
      </c>
    </row>
    <row r="116" spans="2:65" s="1" customFormat="1">
      <c r="B116" s="27"/>
      <c r="D116" s="134" t="s">
        <v>133</v>
      </c>
      <c r="F116" s="135" t="s">
        <v>4732</v>
      </c>
      <c r="L116" s="27"/>
      <c r="M116" s="136"/>
      <c r="T116" s="47"/>
      <c r="AT116" s="15" t="s">
        <v>133</v>
      </c>
      <c r="AU116" s="15" t="s">
        <v>74</v>
      </c>
    </row>
    <row r="117" spans="2:65" s="1" customFormat="1" ht="29.25">
      <c r="B117" s="27"/>
      <c r="D117" s="134" t="s">
        <v>3820</v>
      </c>
      <c r="F117" s="154" t="s">
        <v>4735</v>
      </c>
      <c r="L117" s="27"/>
      <c r="M117" s="136"/>
      <c r="T117" s="47"/>
      <c r="AT117" s="15" t="s">
        <v>3820</v>
      </c>
      <c r="AU117" s="15" t="s">
        <v>74</v>
      </c>
    </row>
    <row r="118" spans="2:65" s="11" customFormat="1" ht="22.9" customHeight="1">
      <c r="B118" s="110"/>
      <c r="D118" s="111" t="s">
        <v>64</v>
      </c>
      <c r="E118" s="119" t="s">
        <v>4736</v>
      </c>
      <c r="F118" s="119" t="s">
        <v>4737</v>
      </c>
      <c r="J118" s="120">
        <f>BK118</f>
        <v>20250.72</v>
      </c>
      <c r="L118" s="110"/>
      <c r="M118" s="114"/>
      <c r="P118" s="115">
        <f>SUM(P119:P123)</f>
        <v>0</v>
      </c>
      <c r="R118" s="115">
        <f>SUM(R119:R123)</f>
        <v>0</v>
      </c>
      <c r="T118" s="116">
        <f>SUM(T119:T123)</f>
        <v>0</v>
      </c>
      <c r="AR118" s="111" t="s">
        <v>153</v>
      </c>
      <c r="AT118" s="117" t="s">
        <v>64</v>
      </c>
      <c r="AU118" s="117" t="s">
        <v>72</v>
      </c>
      <c r="AY118" s="111" t="s">
        <v>124</v>
      </c>
      <c r="BK118" s="118">
        <f>SUM(BK119:BK123)</f>
        <v>20250.72</v>
      </c>
    </row>
    <row r="119" spans="2:65" s="1" customFormat="1" ht="16.5" customHeight="1">
      <c r="B119" s="121"/>
      <c r="C119" s="122" t="s">
        <v>190</v>
      </c>
      <c r="D119" s="122" t="s">
        <v>126</v>
      </c>
      <c r="E119" s="123" t="s">
        <v>4738</v>
      </c>
      <c r="F119" s="124" t="s">
        <v>4739</v>
      </c>
      <c r="G119" s="125" t="s">
        <v>1868</v>
      </c>
      <c r="H119" s="126">
        <v>1</v>
      </c>
      <c r="I119" s="127">
        <v>17250.72</v>
      </c>
      <c r="J119" s="127">
        <f>ROUND(I119*H119,2)</f>
        <v>17250.72</v>
      </c>
      <c r="K119" s="124" t="s">
        <v>3</v>
      </c>
      <c r="L119" s="27"/>
      <c r="M119" s="128" t="s">
        <v>3</v>
      </c>
      <c r="N119" s="129" t="s">
        <v>36</v>
      </c>
      <c r="O119" s="130">
        <v>0</v>
      </c>
      <c r="P119" s="130">
        <f>O119*H119</f>
        <v>0</v>
      </c>
      <c r="Q119" s="130">
        <v>0</v>
      </c>
      <c r="R119" s="130">
        <f>Q119*H119</f>
        <v>0</v>
      </c>
      <c r="S119" s="130">
        <v>0</v>
      </c>
      <c r="T119" s="131">
        <f>S119*H119</f>
        <v>0</v>
      </c>
      <c r="AR119" s="132" t="s">
        <v>4697</v>
      </c>
      <c r="AT119" s="132" t="s">
        <v>126</v>
      </c>
      <c r="AU119" s="132" t="s">
        <v>74</v>
      </c>
      <c r="AY119" s="15" t="s">
        <v>124</v>
      </c>
      <c r="BE119" s="133">
        <f>IF(N119="základní",J119,0)</f>
        <v>17250.72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5" t="s">
        <v>72</v>
      </c>
      <c r="BK119" s="133">
        <f>ROUND(I119*H119,2)</f>
        <v>17250.72</v>
      </c>
      <c r="BL119" s="15" t="s">
        <v>4697</v>
      </c>
      <c r="BM119" s="132" t="s">
        <v>4740</v>
      </c>
    </row>
    <row r="120" spans="2:65" s="1" customFormat="1">
      <c r="B120" s="27"/>
      <c r="D120" s="134" t="s">
        <v>133</v>
      </c>
      <c r="F120" s="135" t="s">
        <v>4739</v>
      </c>
      <c r="L120" s="27"/>
      <c r="M120" s="136"/>
      <c r="T120" s="47"/>
      <c r="AT120" s="15" t="s">
        <v>133</v>
      </c>
      <c r="AU120" s="15" t="s">
        <v>74</v>
      </c>
    </row>
    <row r="121" spans="2:65" s="1" customFormat="1" ht="58.5">
      <c r="B121" s="27"/>
      <c r="D121" s="134" t="s">
        <v>3820</v>
      </c>
      <c r="F121" s="154" t="s">
        <v>4741</v>
      </c>
      <c r="L121" s="27"/>
      <c r="M121" s="136"/>
      <c r="T121" s="47"/>
      <c r="AT121" s="15" t="s">
        <v>3820</v>
      </c>
      <c r="AU121" s="15" t="s">
        <v>74</v>
      </c>
    </row>
    <row r="122" spans="2:65" s="1" customFormat="1" ht="16.5" customHeight="1">
      <c r="B122" s="121"/>
      <c r="C122" s="122" t="s">
        <v>9</v>
      </c>
      <c r="D122" s="122" t="s">
        <v>126</v>
      </c>
      <c r="E122" s="123" t="s">
        <v>4742</v>
      </c>
      <c r="F122" s="124" t="s">
        <v>4743</v>
      </c>
      <c r="G122" s="125" t="s">
        <v>265</v>
      </c>
      <c r="H122" s="126">
        <v>10</v>
      </c>
      <c r="I122" s="127">
        <v>300</v>
      </c>
      <c r="J122" s="127">
        <f>ROUND(I122*H122,2)</f>
        <v>3000</v>
      </c>
      <c r="K122" s="124" t="s">
        <v>3</v>
      </c>
      <c r="L122" s="27"/>
      <c r="M122" s="128" t="s">
        <v>3</v>
      </c>
      <c r="N122" s="129" t="s">
        <v>36</v>
      </c>
      <c r="O122" s="130">
        <v>0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4697</v>
      </c>
      <c r="AT122" s="132" t="s">
        <v>126</v>
      </c>
      <c r="AU122" s="132" t="s">
        <v>74</v>
      </c>
      <c r="AY122" s="15" t="s">
        <v>124</v>
      </c>
      <c r="BE122" s="133">
        <f>IF(N122="základní",J122,0)</f>
        <v>3000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5" t="s">
        <v>72</v>
      </c>
      <c r="BK122" s="133">
        <f>ROUND(I122*H122,2)</f>
        <v>3000</v>
      </c>
      <c r="BL122" s="15" t="s">
        <v>4697</v>
      </c>
      <c r="BM122" s="132" t="s">
        <v>4744</v>
      </c>
    </row>
    <row r="123" spans="2:65" s="1" customFormat="1">
      <c r="B123" s="27"/>
      <c r="D123" s="134" t="s">
        <v>133</v>
      </c>
      <c r="F123" s="135" t="s">
        <v>4743</v>
      </c>
      <c r="L123" s="27"/>
      <c r="M123" s="136"/>
      <c r="T123" s="47"/>
      <c r="AT123" s="15" t="s">
        <v>133</v>
      </c>
      <c r="AU123" s="15" t="s">
        <v>74</v>
      </c>
    </row>
    <row r="124" spans="2:65" s="11" customFormat="1" ht="22.9" customHeight="1">
      <c r="B124" s="110"/>
      <c r="D124" s="111" t="s">
        <v>64</v>
      </c>
      <c r="E124" s="119" t="s">
        <v>4745</v>
      </c>
      <c r="F124" s="119" t="s">
        <v>4746</v>
      </c>
      <c r="J124" s="120">
        <f>BK124</f>
        <v>47000</v>
      </c>
      <c r="L124" s="110"/>
      <c r="M124" s="114"/>
      <c r="P124" s="115">
        <f>SUM(P125:P133)</f>
        <v>0</v>
      </c>
      <c r="R124" s="115">
        <f>SUM(R125:R133)</f>
        <v>0</v>
      </c>
      <c r="T124" s="116">
        <f>SUM(T125:T133)</f>
        <v>0</v>
      </c>
      <c r="AR124" s="111" t="s">
        <v>153</v>
      </c>
      <c r="AT124" s="117" t="s">
        <v>64</v>
      </c>
      <c r="AU124" s="117" t="s">
        <v>72</v>
      </c>
      <c r="AY124" s="111" t="s">
        <v>124</v>
      </c>
      <c r="BK124" s="118">
        <f>SUM(BK125:BK133)</f>
        <v>47000</v>
      </c>
    </row>
    <row r="125" spans="2:65" s="1" customFormat="1" ht="24.2" customHeight="1">
      <c r="B125" s="121"/>
      <c r="C125" s="122" t="s">
        <v>201</v>
      </c>
      <c r="D125" s="122" t="s">
        <v>126</v>
      </c>
      <c r="E125" s="123" t="s">
        <v>4747</v>
      </c>
      <c r="F125" s="124" t="s">
        <v>4748</v>
      </c>
      <c r="G125" s="125" t="s">
        <v>4749</v>
      </c>
      <c r="H125" s="126">
        <v>6</v>
      </c>
      <c r="I125" s="127">
        <v>3000</v>
      </c>
      <c r="J125" s="127">
        <f>ROUND(I125*H125,2)</f>
        <v>18000</v>
      </c>
      <c r="K125" s="124" t="s">
        <v>3</v>
      </c>
      <c r="L125" s="27"/>
      <c r="M125" s="128" t="s">
        <v>3</v>
      </c>
      <c r="N125" s="129" t="s">
        <v>36</v>
      </c>
      <c r="O125" s="130">
        <v>0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4697</v>
      </c>
      <c r="AT125" s="132" t="s">
        <v>126</v>
      </c>
      <c r="AU125" s="132" t="s">
        <v>74</v>
      </c>
      <c r="AY125" s="15" t="s">
        <v>124</v>
      </c>
      <c r="BE125" s="133">
        <f>IF(N125="základní",J125,0)</f>
        <v>18000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72</v>
      </c>
      <c r="BK125" s="133">
        <f>ROUND(I125*H125,2)</f>
        <v>18000</v>
      </c>
      <c r="BL125" s="15" t="s">
        <v>4697</v>
      </c>
      <c r="BM125" s="132" t="s">
        <v>4750</v>
      </c>
    </row>
    <row r="126" spans="2:65" s="1" customFormat="1">
      <c r="B126" s="27"/>
      <c r="D126" s="134" t="s">
        <v>133</v>
      </c>
      <c r="F126" s="135" t="s">
        <v>4748</v>
      </c>
      <c r="L126" s="27"/>
      <c r="M126" s="136"/>
      <c r="T126" s="47"/>
      <c r="AT126" s="15" t="s">
        <v>133</v>
      </c>
      <c r="AU126" s="15" t="s">
        <v>74</v>
      </c>
    </row>
    <row r="127" spans="2:65" s="1" customFormat="1" ht="48.75">
      <c r="B127" s="27"/>
      <c r="D127" s="134" t="s">
        <v>3820</v>
      </c>
      <c r="F127" s="154" t="s">
        <v>4751</v>
      </c>
      <c r="L127" s="27"/>
      <c r="M127" s="136"/>
      <c r="T127" s="47"/>
      <c r="AT127" s="15" t="s">
        <v>3820</v>
      </c>
      <c r="AU127" s="15" t="s">
        <v>74</v>
      </c>
    </row>
    <row r="128" spans="2:65" s="1" customFormat="1" ht="24.2" customHeight="1">
      <c r="B128" s="121"/>
      <c r="C128" s="122" t="s">
        <v>207</v>
      </c>
      <c r="D128" s="122" t="s">
        <v>126</v>
      </c>
      <c r="E128" s="123" t="s">
        <v>4747</v>
      </c>
      <c r="F128" s="124" t="s">
        <v>4748</v>
      </c>
      <c r="G128" s="125" t="s">
        <v>4749</v>
      </c>
      <c r="H128" s="126">
        <v>8</v>
      </c>
      <c r="I128" s="127">
        <v>3000</v>
      </c>
      <c r="J128" s="127">
        <f>ROUND(I128*H128,2)</f>
        <v>24000</v>
      </c>
      <c r="K128" s="124" t="s">
        <v>3</v>
      </c>
      <c r="L128" s="27"/>
      <c r="M128" s="128" t="s">
        <v>3</v>
      </c>
      <c r="N128" s="129" t="s">
        <v>36</v>
      </c>
      <c r="O128" s="130">
        <v>0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4697</v>
      </c>
      <c r="AT128" s="132" t="s">
        <v>126</v>
      </c>
      <c r="AU128" s="132" t="s">
        <v>74</v>
      </c>
      <c r="AY128" s="15" t="s">
        <v>124</v>
      </c>
      <c r="BE128" s="133">
        <f>IF(N128="základní",J128,0)</f>
        <v>24000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5" t="s">
        <v>72</v>
      </c>
      <c r="BK128" s="133">
        <f>ROUND(I128*H128,2)</f>
        <v>24000</v>
      </c>
      <c r="BL128" s="15" t="s">
        <v>4697</v>
      </c>
      <c r="BM128" s="132" t="s">
        <v>4752</v>
      </c>
    </row>
    <row r="129" spans="2:65" s="1" customFormat="1">
      <c r="B129" s="27"/>
      <c r="D129" s="134" t="s">
        <v>133</v>
      </c>
      <c r="F129" s="135" t="s">
        <v>4748</v>
      </c>
      <c r="L129" s="27"/>
      <c r="M129" s="136"/>
      <c r="T129" s="47"/>
      <c r="AT129" s="15" t="s">
        <v>133</v>
      </c>
      <c r="AU129" s="15" t="s">
        <v>74</v>
      </c>
    </row>
    <row r="130" spans="2:65" s="1" customFormat="1" ht="29.25">
      <c r="B130" s="27"/>
      <c r="D130" s="134" t="s">
        <v>3820</v>
      </c>
      <c r="F130" s="154" t="s">
        <v>4753</v>
      </c>
      <c r="L130" s="27"/>
      <c r="M130" s="136"/>
      <c r="T130" s="47"/>
      <c r="AT130" s="15" t="s">
        <v>3820</v>
      </c>
      <c r="AU130" s="15" t="s">
        <v>74</v>
      </c>
    </row>
    <row r="131" spans="2:65" s="1" customFormat="1" ht="16.5" customHeight="1">
      <c r="B131" s="121"/>
      <c r="C131" s="122" t="s">
        <v>213</v>
      </c>
      <c r="D131" s="122" t="s">
        <v>126</v>
      </c>
      <c r="E131" s="123" t="s">
        <v>4754</v>
      </c>
      <c r="F131" s="124" t="s">
        <v>4755</v>
      </c>
      <c r="G131" s="125" t="s">
        <v>1868</v>
      </c>
      <c r="H131" s="126">
        <v>1</v>
      </c>
      <c r="I131" s="127">
        <v>5000</v>
      </c>
      <c r="J131" s="127">
        <f>ROUND(I131*H131,2)</f>
        <v>5000</v>
      </c>
      <c r="K131" s="124" t="s">
        <v>3</v>
      </c>
      <c r="L131" s="27"/>
      <c r="M131" s="128" t="s">
        <v>3</v>
      </c>
      <c r="N131" s="129" t="s">
        <v>36</v>
      </c>
      <c r="O131" s="130">
        <v>0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4697</v>
      </c>
      <c r="AT131" s="132" t="s">
        <v>126</v>
      </c>
      <c r="AU131" s="132" t="s">
        <v>74</v>
      </c>
      <c r="AY131" s="15" t="s">
        <v>124</v>
      </c>
      <c r="BE131" s="133">
        <f>IF(N131="základní",J131,0)</f>
        <v>5000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5" t="s">
        <v>72</v>
      </c>
      <c r="BK131" s="133">
        <f>ROUND(I131*H131,2)</f>
        <v>5000</v>
      </c>
      <c r="BL131" s="15" t="s">
        <v>4697</v>
      </c>
      <c r="BM131" s="132" t="s">
        <v>4756</v>
      </c>
    </row>
    <row r="132" spans="2:65" s="1" customFormat="1">
      <c r="B132" s="27"/>
      <c r="D132" s="134" t="s">
        <v>133</v>
      </c>
      <c r="F132" s="135" t="s">
        <v>4755</v>
      </c>
      <c r="L132" s="27"/>
      <c r="M132" s="136"/>
      <c r="T132" s="47"/>
      <c r="AT132" s="15" t="s">
        <v>133</v>
      </c>
      <c r="AU132" s="15" t="s">
        <v>74</v>
      </c>
    </row>
    <row r="133" spans="2:65" s="1" customFormat="1" ht="29.25">
      <c r="B133" s="27"/>
      <c r="D133" s="134" t="s">
        <v>3820</v>
      </c>
      <c r="F133" s="154" t="s">
        <v>4757</v>
      </c>
      <c r="L133" s="27"/>
      <c r="M133" s="136"/>
      <c r="T133" s="47"/>
      <c r="AT133" s="15" t="s">
        <v>3820</v>
      </c>
      <c r="AU133" s="15" t="s">
        <v>74</v>
      </c>
    </row>
    <row r="134" spans="2:65" s="11" customFormat="1" ht="22.9" customHeight="1">
      <c r="B134" s="110"/>
      <c r="D134" s="111" t="s">
        <v>64</v>
      </c>
      <c r="E134" s="119" t="s">
        <v>4758</v>
      </c>
      <c r="F134" s="119" t="s">
        <v>4759</v>
      </c>
      <c r="J134" s="120">
        <f>BK134</f>
        <v>74750</v>
      </c>
      <c r="L134" s="110"/>
      <c r="M134" s="114"/>
      <c r="P134" s="115">
        <f>SUM(P135:P148)</f>
        <v>0</v>
      </c>
      <c r="R134" s="115">
        <f>SUM(R135:R148)</f>
        <v>0</v>
      </c>
      <c r="T134" s="116">
        <f>SUM(T135:T148)</f>
        <v>0</v>
      </c>
      <c r="AR134" s="111" t="s">
        <v>153</v>
      </c>
      <c r="AT134" s="117" t="s">
        <v>64</v>
      </c>
      <c r="AU134" s="117" t="s">
        <v>72</v>
      </c>
      <c r="AY134" s="111" t="s">
        <v>124</v>
      </c>
      <c r="BK134" s="118">
        <f>SUM(BK135:BK148)</f>
        <v>74750</v>
      </c>
    </row>
    <row r="135" spans="2:65" s="1" customFormat="1" ht="16.5" customHeight="1">
      <c r="B135" s="121"/>
      <c r="C135" s="122" t="s">
        <v>219</v>
      </c>
      <c r="D135" s="122" t="s">
        <v>126</v>
      </c>
      <c r="E135" s="123" t="s">
        <v>4760</v>
      </c>
      <c r="F135" s="124" t="s">
        <v>4761</v>
      </c>
      <c r="G135" s="125" t="s">
        <v>4061</v>
      </c>
      <c r="H135" s="126">
        <v>500</v>
      </c>
      <c r="I135" s="127">
        <v>45</v>
      </c>
      <c r="J135" s="127">
        <f>ROUND(I135*H135,2)</f>
        <v>22500</v>
      </c>
      <c r="K135" s="124" t="s">
        <v>3</v>
      </c>
      <c r="L135" s="27"/>
      <c r="M135" s="128" t="s">
        <v>3</v>
      </c>
      <c r="N135" s="129" t="s">
        <v>36</v>
      </c>
      <c r="O135" s="130">
        <v>0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4697</v>
      </c>
      <c r="AT135" s="132" t="s">
        <v>126</v>
      </c>
      <c r="AU135" s="132" t="s">
        <v>74</v>
      </c>
      <c r="AY135" s="15" t="s">
        <v>124</v>
      </c>
      <c r="BE135" s="133">
        <f>IF(N135="základní",J135,0)</f>
        <v>22500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72</v>
      </c>
      <c r="BK135" s="133">
        <f>ROUND(I135*H135,2)</f>
        <v>22500</v>
      </c>
      <c r="BL135" s="15" t="s">
        <v>4697</v>
      </c>
      <c r="BM135" s="132" t="s">
        <v>4762</v>
      </c>
    </row>
    <row r="136" spans="2:65" s="1" customFormat="1">
      <c r="B136" s="27"/>
      <c r="D136" s="134" t="s">
        <v>133</v>
      </c>
      <c r="F136" s="135" t="s">
        <v>4761</v>
      </c>
      <c r="L136" s="27"/>
      <c r="M136" s="136"/>
      <c r="T136" s="47"/>
      <c r="AT136" s="15" t="s">
        <v>133</v>
      </c>
      <c r="AU136" s="15" t="s">
        <v>74</v>
      </c>
    </row>
    <row r="137" spans="2:65" s="1" customFormat="1" ht="16.5" customHeight="1">
      <c r="B137" s="121"/>
      <c r="C137" s="122" t="s">
        <v>225</v>
      </c>
      <c r="D137" s="122" t="s">
        <v>126</v>
      </c>
      <c r="E137" s="123" t="s">
        <v>3916</v>
      </c>
      <c r="F137" s="124" t="s">
        <v>4763</v>
      </c>
      <c r="G137" s="125" t="s">
        <v>4061</v>
      </c>
      <c r="H137" s="126">
        <v>300</v>
      </c>
      <c r="I137" s="127">
        <v>30</v>
      </c>
      <c r="J137" s="127">
        <f>ROUND(I137*H137,2)</f>
        <v>9000</v>
      </c>
      <c r="K137" s="124" t="s">
        <v>3</v>
      </c>
      <c r="L137" s="27"/>
      <c r="M137" s="128" t="s">
        <v>3</v>
      </c>
      <c r="N137" s="129" t="s">
        <v>36</v>
      </c>
      <c r="O137" s="130">
        <v>0</v>
      </c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32" t="s">
        <v>4697</v>
      </c>
      <c r="AT137" s="132" t="s">
        <v>126</v>
      </c>
      <c r="AU137" s="132" t="s">
        <v>74</v>
      </c>
      <c r="AY137" s="15" t="s">
        <v>124</v>
      </c>
      <c r="BE137" s="133">
        <f>IF(N137="základní",J137,0)</f>
        <v>9000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5" t="s">
        <v>72</v>
      </c>
      <c r="BK137" s="133">
        <f>ROUND(I137*H137,2)</f>
        <v>9000</v>
      </c>
      <c r="BL137" s="15" t="s">
        <v>4697</v>
      </c>
      <c r="BM137" s="132" t="s">
        <v>4764</v>
      </c>
    </row>
    <row r="138" spans="2:65" s="1" customFormat="1">
      <c r="B138" s="27"/>
      <c r="D138" s="134" t="s">
        <v>133</v>
      </c>
      <c r="F138" s="135" t="s">
        <v>4763</v>
      </c>
      <c r="L138" s="27"/>
      <c r="M138" s="136"/>
      <c r="T138" s="47"/>
      <c r="AT138" s="15" t="s">
        <v>133</v>
      </c>
      <c r="AU138" s="15" t="s">
        <v>74</v>
      </c>
    </row>
    <row r="139" spans="2:65" s="1" customFormat="1" ht="16.5" customHeight="1">
      <c r="B139" s="121"/>
      <c r="C139" s="122" t="s">
        <v>231</v>
      </c>
      <c r="D139" s="122" t="s">
        <v>126</v>
      </c>
      <c r="E139" s="123" t="s">
        <v>3922</v>
      </c>
      <c r="F139" s="124" t="s">
        <v>4765</v>
      </c>
      <c r="G139" s="125" t="s">
        <v>4061</v>
      </c>
      <c r="H139" s="126">
        <v>300</v>
      </c>
      <c r="I139" s="127">
        <v>45</v>
      </c>
      <c r="J139" s="127">
        <f>ROUND(I139*H139,2)</f>
        <v>13500</v>
      </c>
      <c r="K139" s="124" t="s">
        <v>3</v>
      </c>
      <c r="L139" s="27"/>
      <c r="M139" s="128" t="s">
        <v>3</v>
      </c>
      <c r="N139" s="129" t="s">
        <v>36</v>
      </c>
      <c r="O139" s="130">
        <v>0</v>
      </c>
      <c r="P139" s="130">
        <f>O139*H139</f>
        <v>0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4697</v>
      </c>
      <c r="AT139" s="132" t="s">
        <v>126</v>
      </c>
      <c r="AU139" s="132" t="s">
        <v>74</v>
      </c>
      <c r="AY139" s="15" t="s">
        <v>124</v>
      </c>
      <c r="BE139" s="133">
        <f>IF(N139="základní",J139,0)</f>
        <v>13500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72</v>
      </c>
      <c r="BK139" s="133">
        <f>ROUND(I139*H139,2)</f>
        <v>13500</v>
      </c>
      <c r="BL139" s="15" t="s">
        <v>4697</v>
      </c>
      <c r="BM139" s="132" t="s">
        <v>4766</v>
      </c>
    </row>
    <row r="140" spans="2:65" s="1" customFormat="1">
      <c r="B140" s="27"/>
      <c r="D140" s="134" t="s">
        <v>133</v>
      </c>
      <c r="F140" s="135" t="s">
        <v>4765</v>
      </c>
      <c r="L140" s="27"/>
      <c r="M140" s="136"/>
      <c r="T140" s="47"/>
      <c r="AT140" s="15" t="s">
        <v>133</v>
      </c>
      <c r="AU140" s="15" t="s">
        <v>74</v>
      </c>
    </row>
    <row r="141" spans="2:65" s="1" customFormat="1" ht="16.5" customHeight="1">
      <c r="B141" s="121"/>
      <c r="C141" s="122" t="s">
        <v>237</v>
      </c>
      <c r="D141" s="122" t="s">
        <v>126</v>
      </c>
      <c r="E141" s="123" t="s">
        <v>3927</v>
      </c>
      <c r="F141" s="124" t="s">
        <v>4767</v>
      </c>
      <c r="G141" s="125" t="s">
        <v>4061</v>
      </c>
      <c r="H141" s="126">
        <v>150</v>
      </c>
      <c r="I141" s="127">
        <v>35</v>
      </c>
      <c r="J141" s="127">
        <f>ROUND(I141*H141,2)</f>
        <v>5250</v>
      </c>
      <c r="K141" s="124" t="s">
        <v>3</v>
      </c>
      <c r="L141" s="27"/>
      <c r="M141" s="128" t="s">
        <v>3</v>
      </c>
      <c r="N141" s="129" t="s">
        <v>36</v>
      </c>
      <c r="O141" s="130">
        <v>0</v>
      </c>
      <c r="P141" s="130">
        <f>O141*H141</f>
        <v>0</v>
      </c>
      <c r="Q141" s="130">
        <v>0</v>
      </c>
      <c r="R141" s="130">
        <f>Q141*H141</f>
        <v>0</v>
      </c>
      <c r="S141" s="130">
        <v>0</v>
      </c>
      <c r="T141" s="131">
        <f>S141*H141</f>
        <v>0</v>
      </c>
      <c r="AR141" s="132" t="s">
        <v>4697</v>
      </c>
      <c r="AT141" s="132" t="s">
        <v>126</v>
      </c>
      <c r="AU141" s="132" t="s">
        <v>74</v>
      </c>
      <c r="AY141" s="15" t="s">
        <v>124</v>
      </c>
      <c r="BE141" s="133">
        <f>IF(N141="základní",J141,0)</f>
        <v>5250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5" t="s">
        <v>72</v>
      </c>
      <c r="BK141" s="133">
        <f>ROUND(I141*H141,2)</f>
        <v>5250</v>
      </c>
      <c r="BL141" s="15" t="s">
        <v>4697</v>
      </c>
      <c r="BM141" s="132" t="s">
        <v>4768</v>
      </c>
    </row>
    <row r="142" spans="2:65" s="1" customFormat="1">
      <c r="B142" s="27"/>
      <c r="D142" s="134" t="s">
        <v>133</v>
      </c>
      <c r="F142" s="135" t="s">
        <v>4767</v>
      </c>
      <c r="L142" s="27"/>
      <c r="M142" s="136"/>
      <c r="T142" s="47"/>
      <c r="AT142" s="15" t="s">
        <v>133</v>
      </c>
      <c r="AU142" s="15" t="s">
        <v>74</v>
      </c>
    </row>
    <row r="143" spans="2:65" s="1" customFormat="1" ht="16.5" customHeight="1">
      <c r="B143" s="121"/>
      <c r="C143" s="122" t="s">
        <v>244</v>
      </c>
      <c r="D143" s="122" t="s">
        <v>126</v>
      </c>
      <c r="E143" s="123" t="s">
        <v>3932</v>
      </c>
      <c r="F143" s="124" t="s">
        <v>4769</v>
      </c>
      <c r="G143" s="125" t="s">
        <v>4061</v>
      </c>
      <c r="H143" s="126">
        <v>150</v>
      </c>
      <c r="I143" s="127">
        <v>45</v>
      </c>
      <c r="J143" s="127">
        <f>ROUND(I143*H143,2)</f>
        <v>6750</v>
      </c>
      <c r="K143" s="124" t="s">
        <v>3</v>
      </c>
      <c r="L143" s="27"/>
      <c r="M143" s="128" t="s">
        <v>3</v>
      </c>
      <c r="N143" s="129" t="s">
        <v>36</v>
      </c>
      <c r="O143" s="130">
        <v>0</v>
      </c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4697</v>
      </c>
      <c r="AT143" s="132" t="s">
        <v>126</v>
      </c>
      <c r="AU143" s="132" t="s">
        <v>74</v>
      </c>
      <c r="AY143" s="15" t="s">
        <v>124</v>
      </c>
      <c r="BE143" s="133">
        <f>IF(N143="základní",J143,0)</f>
        <v>6750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72</v>
      </c>
      <c r="BK143" s="133">
        <f>ROUND(I143*H143,2)</f>
        <v>6750</v>
      </c>
      <c r="BL143" s="15" t="s">
        <v>4697</v>
      </c>
      <c r="BM143" s="132" t="s">
        <v>4770</v>
      </c>
    </row>
    <row r="144" spans="2:65" s="1" customFormat="1">
      <c r="B144" s="27"/>
      <c r="D144" s="134" t="s">
        <v>133</v>
      </c>
      <c r="F144" s="135" t="s">
        <v>4769</v>
      </c>
      <c r="L144" s="27"/>
      <c r="M144" s="136"/>
      <c r="T144" s="47"/>
      <c r="AT144" s="15" t="s">
        <v>133</v>
      </c>
      <c r="AU144" s="15" t="s">
        <v>74</v>
      </c>
    </row>
    <row r="145" spans="2:65" s="1" customFormat="1" ht="21.75" customHeight="1">
      <c r="B145" s="121"/>
      <c r="C145" s="122" t="s">
        <v>8</v>
      </c>
      <c r="D145" s="122" t="s">
        <v>126</v>
      </c>
      <c r="E145" s="123" t="s">
        <v>4771</v>
      </c>
      <c r="F145" s="124" t="s">
        <v>4772</v>
      </c>
      <c r="G145" s="125" t="s">
        <v>4061</v>
      </c>
      <c r="H145" s="126">
        <v>100</v>
      </c>
      <c r="I145" s="127">
        <v>35</v>
      </c>
      <c r="J145" s="127">
        <f>ROUND(I145*H145,2)</f>
        <v>3500</v>
      </c>
      <c r="K145" s="124" t="s">
        <v>3</v>
      </c>
      <c r="L145" s="27"/>
      <c r="M145" s="128" t="s">
        <v>3</v>
      </c>
      <c r="N145" s="129" t="s">
        <v>36</v>
      </c>
      <c r="O145" s="130">
        <v>0</v>
      </c>
      <c r="P145" s="130">
        <f>O145*H145</f>
        <v>0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4697</v>
      </c>
      <c r="AT145" s="132" t="s">
        <v>126</v>
      </c>
      <c r="AU145" s="132" t="s">
        <v>74</v>
      </c>
      <c r="AY145" s="15" t="s">
        <v>124</v>
      </c>
      <c r="BE145" s="133">
        <f>IF(N145="základní",J145,0)</f>
        <v>3500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72</v>
      </c>
      <c r="BK145" s="133">
        <f>ROUND(I145*H145,2)</f>
        <v>3500</v>
      </c>
      <c r="BL145" s="15" t="s">
        <v>4697</v>
      </c>
      <c r="BM145" s="132" t="s">
        <v>4773</v>
      </c>
    </row>
    <row r="146" spans="2:65" s="1" customFormat="1">
      <c r="B146" s="27"/>
      <c r="D146" s="134" t="s">
        <v>133</v>
      </c>
      <c r="F146" s="135" t="s">
        <v>4772</v>
      </c>
      <c r="L146" s="27"/>
      <c r="M146" s="136"/>
      <c r="T146" s="47"/>
      <c r="AT146" s="15" t="s">
        <v>133</v>
      </c>
      <c r="AU146" s="15" t="s">
        <v>74</v>
      </c>
    </row>
    <row r="147" spans="2:65" s="1" customFormat="1" ht="21.75" customHeight="1">
      <c r="B147" s="121"/>
      <c r="C147" s="122" t="s">
        <v>256</v>
      </c>
      <c r="D147" s="122" t="s">
        <v>126</v>
      </c>
      <c r="E147" s="123" t="s">
        <v>4774</v>
      </c>
      <c r="F147" s="124" t="s">
        <v>4775</v>
      </c>
      <c r="G147" s="125" t="s">
        <v>4061</v>
      </c>
      <c r="H147" s="126">
        <v>150</v>
      </c>
      <c r="I147" s="127">
        <v>95</v>
      </c>
      <c r="J147" s="127">
        <f>ROUND(I147*H147,2)</f>
        <v>14250</v>
      </c>
      <c r="K147" s="124" t="s">
        <v>3</v>
      </c>
      <c r="L147" s="27"/>
      <c r="M147" s="128" t="s">
        <v>3</v>
      </c>
      <c r="N147" s="129" t="s">
        <v>36</v>
      </c>
      <c r="O147" s="130">
        <v>0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4697</v>
      </c>
      <c r="AT147" s="132" t="s">
        <v>126</v>
      </c>
      <c r="AU147" s="132" t="s">
        <v>74</v>
      </c>
      <c r="AY147" s="15" t="s">
        <v>124</v>
      </c>
      <c r="BE147" s="133">
        <f>IF(N147="základní",J147,0)</f>
        <v>14250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72</v>
      </c>
      <c r="BK147" s="133">
        <f>ROUND(I147*H147,2)</f>
        <v>14250</v>
      </c>
      <c r="BL147" s="15" t="s">
        <v>4697</v>
      </c>
      <c r="BM147" s="132" t="s">
        <v>4776</v>
      </c>
    </row>
    <row r="148" spans="2:65" s="1" customFormat="1">
      <c r="B148" s="27"/>
      <c r="D148" s="134" t="s">
        <v>133</v>
      </c>
      <c r="F148" s="135" t="s">
        <v>4775</v>
      </c>
      <c r="L148" s="27"/>
      <c r="M148" s="136"/>
      <c r="T148" s="47"/>
      <c r="AT148" s="15" t="s">
        <v>133</v>
      </c>
      <c r="AU148" s="15" t="s">
        <v>74</v>
      </c>
    </row>
    <row r="149" spans="2:65" s="11" customFormat="1" ht="22.9" customHeight="1">
      <c r="B149" s="110"/>
      <c r="D149" s="111" t="s">
        <v>64</v>
      </c>
      <c r="E149" s="119" t="s">
        <v>4777</v>
      </c>
      <c r="F149" s="119" t="s">
        <v>4778</v>
      </c>
      <c r="J149" s="120">
        <f>BK149</f>
        <v>14347</v>
      </c>
      <c r="L149" s="110"/>
      <c r="M149" s="114"/>
      <c r="P149" s="115">
        <f>SUM(P150:P158)</f>
        <v>0</v>
      </c>
      <c r="R149" s="115">
        <f>SUM(R150:R158)</f>
        <v>0</v>
      </c>
      <c r="T149" s="116">
        <f>SUM(T150:T158)</f>
        <v>0</v>
      </c>
      <c r="AR149" s="111" t="s">
        <v>153</v>
      </c>
      <c r="AT149" s="117" t="s">
        <v>64</v>
      </c>
      <c r="AU149" s="117" t="s">
        <v>72</v>
      </c>
      <c r="AY149" s="111" t="s">
        <v>124</v>
      </c>
      <c r="BK149" s="118">
        <f>SUM(BK150:BK158)</f>
        <v>14347</v>
      </c>
    </row>
    <row r="150" spans="2:65" s="1" customFormat="1" ht="16.5" customHeight="1">
      <c r="B150" s="121"/>
      <c r="C150" s="122" t="s">
        <v>262</v>
      </c>
      <c r="D150" s="122" t="s">
        <v>126</v>
      </c>
      <c r="E150" s="123" t="s">
        <v>4779</v>
      </c>
      <c r="F150" s="124" t="s">
        <v>4780</v>
      </c>
      <c r="G150" s="125" t="s">
        <v>265</v>
      </c>
      <c r="H150" s="126">
        <v>200</v>
      </c>
      <c r="I150" s="127">
        <v>16.559999999999999</v>
      </c>
      <c r="J150" s="127">
        <f>ROUND(I150*H150,2)</f>
        <v>3312</v>
      </c>
      <c r="K150" s="124" t="s">
        <v>3</v>
      </c>
      <c r="L150" s="27"/>
      <c r="M150" s="128" t="s">
        <v>3</v>
      </c>
      <c r="N150" s="129" t="s">
        <v>36</v>
      </c>
      <c r="O150" s="130">
        <v>0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4697</v>
      </c>
      <c r="AT150" s="132" t="s">
        <v>126</v>
      </c>
      <c r="AU150" s="132" t="s">
        <v>74</v>
      </c>
      <c r="AY150" s="15" t="s">
        <v>124</v>
      </c>
      <c r="BE150" s="133">
        <f>IF(N150="základní",J150,0)</f>
        <v>3312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72</v>
      </c>
      <c r="BK150" s="133">
        <f>ROUND(I150*H150,2)</f>
        <v>3312</v>
      </c>
      <c r="BL150" s="15" t="s">
        <v>4697</v>
      </c>
      <c r="BM150" s="132" t="s">
        <v>4781</v>
      </c>
    </row>
    <row r="151" spans="2:65" s="1" customFormat="1">
      <c r="B151" s="27"/>
      <c r="D151" s="134" t="s">
        <v>133</v>
      </c>
      <c r="F151" s="135" t="s">
        <v>4782</v>
      </c>
      <c r="L151" s="27"/>
      <c r="M151" s="136"/>
      <c r="T151" s="47"/>
      <c r="AT151" s="15" t="s">
        <v>133</v>
      </c>
      <c r="AU151" s="15" t="s">
        <v>74</v>
      </c>
    </row>
    <row r="152" spans="2:65" s="1" customFormat="1" ht="156">
      <c r="B152" s="27"/>
      <c r="D152" s="134" t="s">
        <v>3820</v>
      </c>
      <c r="F152" s="154" t="s">
        <v>4783</v>
      </c>
      <c r="L152" s="27"/>
      <c r="M152" s="136"/>
      <c r="T152" s="47"/>
      <c r="AT152" s="15" t="s">
        <v>3820</v>
      </c>
      <c r="AU152" s="15" t="s">
        <v>74</v>
      </c>
    </row>
    <row r="153" spans="2:65" s="1" customFormat="1" ht="16.5" customHeight="1">
      <c r="B153" s="121"/>
      <c r="C153" s="122" t="s">
        <v>269</v>
      </c>
      <c r="D153" s="122" t="s">
        <v>126</v>
      </c>
      <c r="E153" s="123" t="s">
        <v>4784</v>
      </c>
      <c r="F153" s="124" t="s">
        <v>4780</v>
      </c>
      <c r="G153" s="125" t="s">
        <v>1868</v>
      </c>
      <c r="H153" s="126">
        <v>2</v>
      </c>
      <c r="I153" s="127">
        <v>5000</v>
      </c>
      <c r="J153" s="127">
        <f>ROUND(I153*H153,2)</f>
        <v>10000</v>
      </c>
      <c r="K153" s="124" t="s">
        <v>3</v>
      </c>
      <c r="L153" s="27"/>
      <c r="M153" s="128" t="s">
        <v>3</v>
      </c>
      <c r="N153" s="129" t="s">
        <v>36</v>
      </c>
      <c r="O153" s="130">
        <v>0</v>
      </c>
      <c r="P153" s="130">
        <f>O153*H153</f>
        <v>0</v>
      </c>
      <c r="Q153" s="130">
        <v>0</v>
      </c>
      <c r="R153" s="130">
        <f>Q153*H153</f>
        <v>0</v>
      </c>
      <c r="S153" s="130">
        <v>0</v>
      </c>
      <c r="T153" s="131">
        <f>S153*H153</f>
        <v>0</v>
      </c>
      <c r="AR153" s="132" t="s">
        <v>3067</v>
      </c>
      <c r="AT153" s="132" t="s">
        <v>126</v>
      </c>
      <c r="AU153" s="132" t="s">
        <v>74</v>
      </c>
      <c r="AY153" s="15" t="s">
        <v>124</v>
      </c>
      <c r="BE153" s="133">
        <f>IF(N153="základní",J153,0)</f>
        <v>10000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5" t="s">
        <v>72</v>
      </c>
      <c r="BK153" s="133">
        <f>ROUND(I153*H153,2)</f>
        <v>10000</v>
      </c>
      <c r="BL153" s="15" t="s">
        <v>3067</v>
      </c>
      <c r="BM153" s="132" t="s">
        <v>4785</v>
      </c>
    </row>
    <row r="154" spans="2:65" s="1" customFormat="1">
      <c r="B154" s="27"/>
      <c r="D154" s="134" t="s">
        <v>133</v>
      </c>
      <c r="F154" s="135" t="s">
        <v>4786</v>
      </c>
      <c r="L154" s="27"/>
      <c r="M154" s="136"/>
      <c r="T154" s="47"/>
      <c r="AT154" s="15" t="s">
        <v>133</v>
      </c>
      <c r="AU154" s="15" t="s">
        <v>74</v>
      </c>
    </row>
    <row r="155" spans="2:65" s="1" customFormat="1" ht="29.25">
      <c r="B155" s="27"/>
      <c r="D155" s="134" t="s">
        <v>3820</v>
      </c>
      <c r="F155" s="154" t="s">
        <v>4787</v>
      </c>
      <c r="L155" s="27"/>
      <c r="M155" s="136"/>
      <c r="T155" s="47"/>
      <c r="AT155" s="15" t="s">
        <v>3820</v>
      </c>
      <c r="AU155" s="15" t="s">
        <v>74</v>
      </c>
    </row>
    <row r="156" spans="2:65" s="1" customFormat="1" ht="16.5" customHeight="1">
      <c r="B156" s="121"/>
      <c r="C156" s="122" t="s">
        <v>275</v>
      </c>
      <c r="D156" s="122" t="s">
        <v>126</v>
      </c>
      <c r="E156" s="123" t="s">
        <v>4788</v>
      </c>
      <c r="F156" s="124" t="s">
        <v>4789</v>
      </c>
      <c r="G156" s="125" t="s">
        <v>265</v>
      </c>
      <c r="H156" s="126">
        <v>50</v>
      </c>
      <c r="I156" s="127">
        <v>20.7</v>
      </c>
      <c r="J156" s="127">
        <f>ROUND(I156*H156,2)</f>
        <v>1035</v>
      </c>
      <c r="K156" s="124" t="s">
        <v>3</v>
      </c>
      <c r="L156" s="27"/>
      <c r="M156" s="128" t="s">
        <v>3</v>
      </c>
      <c r="N156" s="129" t="s">
        <v>36</v>
      </c>
      <c r="O156" s="130">
        <v>0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4697</v>
      </c>
      <c r="AT156" s="132" t="s">
        <v>126</v>
      </c>
      <c r="AU156" s="132" t="s">
        <v>74</v>
      </c>
      <c r="AY156" s="15" t="s">
        <v>124</v>
      </c>
      <c r="BE156" s="133">
        <f>IF(N156="základní",J156,0)</f>
        <v>1035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72</v>
      </c>
      <c r="BK156" s="133">
        <f>ROUND(I156*H156,2)</f>
        <v>1035</v>
      </c>
      <c r="BL156" s="15" t="s">
        <v>4697</v>
      </c>
      <c r="BM156" s="132" t="s">
        <v>4790</v>
      </c>
    </row>
    <row r="157" spans="2:65" s="1" customFormat="1">
      <c r="B157" s="27"/>
      <c r="D157" s="134" t="s">
        <v>133</v>
      </c>
      <c r="F157" s="135" t="s">
        <v>4789</v>
      </c>
      <c r="L157" s="27"/>
      <c r="M157" s="136"/>
      <c r="T157" s="47"/>
      <c r="AT157" s="15" t="s">
        <v>133</v>
      </c>
      <c r="AU157" s="15" t="s">
        <v>74</v>
      </c>
    </row>
    <row r="158" spans="2:65" s="1" customFormat="1" ht="146.25">
      <c r="B158" s="27"/>
      <c r="D158" s="134" t="s">
        <v>3820</v>
      </c>
      <c r="F158" s="154" t="s">
        <v>4791</v>
      </c>
      <c r="L158" s="27"/>
      <c r="M158" s="136"/>
      <c r="T158" s="47"/>
      <c r="AT158" s="15" t="s">
        <v>3820</v>
      </c>
      <c r="AU158" s="15" t="s">
        <v>74</v>
      </c>
    </row>
    <row r="159" spans="2:65" s="11" customFormat="1" ht="22.9" customHeight="1">
      <c r="B159" s="110"/>
      <c r="D159" s="111" t="s">
        <v>64</v>
      </c>
      <c r="E159" s="119" t="s">
        <v>4792</v>
      </c>
      <c r="F159" s="119" t="s">
        <v>4793</v>
      </c>
      <c r="J159" s="120">
        <f>BK159</f>
        <v>402500</v>
      </c>
      <c r="L159" s="110"/>
      <c r="M159" s="114"/>
      <c r="P159" s="115">
        <f>SUM(P160:P165)</f>
        <v>0</v>
      </c>
      <c r="R159" s="115">
        <f>SUM(R160:R165)</f>
        <v>0</v>
      </c>
      <c r="T159" s="116">
        <f>SUM(T160:T165)</f>
        <v>0</v>
      </c>
      <c r="AR159" s="111" t="s">
        <v>153</v>
      </c>
      <c r="AT159" s="117" t="s">
        <v>64</v>
      </c>
      <c r="AU159" s="117" t="s">
        <v>72</v>
      </c>
      <c r="AY159" s="111" t="s">
        <v>124</v>
      </c>
      <c r="BK159" s="118">
        <f>SUM(BK160:BK165)</f>
        <v>402500</v>
      </c>
    </row>
    <row r="160" spans="2:65" s="1" customFormat="1" ht="16.5" customHeight="1">
      <c r="B160" s="121"/>
      <c r="C160" s="122" t="s">
        <v>282</v>
      </c>
      <c r="D160" s="122" t="s">
        <v>126</v>
      </c>
      <c r="E160" s="123" t="s">
        <v>4794</v>
      </c>
      <c r="F160" s="124" t="s">
        <v>4795</v>
      </c>
      <c r="G160" s="125" t="s">
        <v>4061</v>
      </c>
      <c r="H160" s="126">
        <v>7000</v>
      </c>
      <c r="I160" s="127">
        <v>35</v>
      </c>
      <c r="J160" s="127">
        <f>ROUND(I160*H160,2)</f>
        <v>245000</v>
      </c>
      <c r="K160" s="124" t="s">
        <v>3</v>
      </c>
      <c r="L160" s="27"/>
      <c r="M160" s="128" t="s">
        <v>3</v>
      </c>
      <c r="N160" s="129" t="s">
        <v>36</v>
      </c>
      <c r="O160" s="130">
        <v>0</v>
      </c>
      <c r="P160" s="130">
        <f>O160*H160</f>
        <v>0</v>
      </c>
      <c r="Q160" s="130">
        <v>0</v>
      </c>
      <c r="R160" s="130">
        <f>Q160*H160</f>
        <v>0</v>
      </c>
      <c r="S160" s="130">
        <v>0</v>
      </c>
      <c r="T160" s="131">
        <f>S160*H160</f>
        <v>0</v>
      </c>
      <c r="AR160" s="132" t="s">
        <v>4697</v>
      </c>
      <c r="AT160" s="132" t="s">
        <v>126</v>
      </c>
      <c r="AU160" s="132" t="s">
        <v>74</v>
      </c>
      <c r="AY160" s="15" t="s">
        <v>124</v>
      </c>
      <c r="BE160" s="133">
        <f>IF(N160="základní",J160,0)</f>
        <v>245000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72</v>
      </c>
      <c r="BK160" s="133">
        <f>ROUND(I160*H160,2)</f>
        <v>245000</v>
      </c>
      <c r="BL160" s="15" t="s">
        <v>4697</v>
      </c>
      <c r="BM160" s="132" t="s">
        <v>4796</v>
      </c>
    </row>
    <row r="161" spans="2:65" s="1" customFormat="1">
      <c r="B161" s="27"/>
      <c r="D161" s="134" t="s">
        <v>133</v>
      </c>
      <c r="F161" s="135" t="s">
        <v>4795</v>
      </c>
      <c r="L161" s="27"/>
      <c r="M161" s="136"/>
      <c r="T161" s="47"/>
      <c r="AT161" s="15" t="s">
        <v>133</v>
      </c>
      <c r="AU161" s="15" t="s">
        <v>74</v>
      </c>
    </row>
    <row r="162" spans="2:65" s="1" customFormat="1" ht="58.5">
      <c r="B162" s="27"/>
      <c r="D162" s="134" t="s">
        <v>3820</v>
      </c>
      <c r="F162" s="154" t="s">
        <v>4797</v>
      </c>
      <c r="L162" s="27"/>
      <c r="M162" s="136"/>
      <c r="T162" s="47"/>
      <c r="AT162" s="15" t="s">
        <v>3820</v>
      </c>
      <c r="AU162" s="15" t="s">
        <v>74</v>
      </c>
    </row>
    <row r="163" spans="2:65" s="1" customFormat="1" ht="16.5" customHeight="1">
      <c r="B163" s="121"/>
      <c r="C163" s="122" t="s">
        <v>288</v>
      </c>
      <c r="D163" s="122" t="s">
        <v>126</v>
      </c>
      <c r="E163" s="123" t="s">
        <v>4798</v>
      </c>
      <c r="F163" s="124" t="s">
        <v>4795</v>
      </c>
      <c r="G163" s="125" t="s">
        <v>4061</v>
      </c>
      <c r="H163" s="126">
        <v>4500</v>
      </c>
      <c r="I163" s="127">
        <v>35</v>
      </c>
      <c r="J163" s="127">
        <f>ROUND(I163*H163,2)</f>
        <v>157500</v>
      </c>
      <c r="K163" s="124" t="s">
        <v>3</v>
      </c>
      <c r="L163" s="27"/>
      <c r="M163" s="128" t="s">
        <v>3</v>
      </c>
      <c r="N163" s="129" t="s">
        <v>36</v>
      </c>
      <c r="O163" s="130">
        <v>0</v>
      </c>
      <c r="P163" s="130">
        <f>O163*H163</f>
        <v>0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32" t="s">
        <v>4697</v>
      </c>
      <c r="AT163" s="132" t="s">
        <v>126</v>
      </c>
      <c r="AU163" s="132" t="s">
        <v>74</v>
      </c>
      <c r="AY163" s="15" t="s">
        <v>124</v>
      </c>
      <c r="BE163" s="133">
        <f>IF(N163="základní",J163,0)</f>
        <v>157500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5" t="s">
        <v>72</v>
      </c>
      <c r="BK163" s="133">
        <f>ROUND(I163*H163,2)</f>
        <v>157500</v>
      </c>
      <c r="BL163" s="15" t="s">
        <v>4697</v>
      </c>
      <c r="BM163" s="132" t="s">
        <v>4799</v>
      </c>
    </row>
    <row r="164" spans="2:65" s="1" customFormat="1">
      <c r="B164" s="27"/>
      <c r="D164" s="134" t="s">
        <v>133</v>
      </c>
      <c r="F164" s="135" t="s">
        <v>4795</v>
      </c>
      <c r="L164" s="27"/>
      <c r="M164" s="136"/>
      <c r="T164" s="47"/>
      <c r="AT164" s="15" t="s">
        <v>133</v>
      </c>
      <c r="AU164" s="15" t="s">
        <v>74</v>
      </c>
    </row>
    <row r="165" spans="2:65" s="1" customFormat="1" ht="58.5">
      <c r="B165" s="27"/>
      <c r="D165" s="134" t="s">
        <v>3820</v>
      </c>
      <c r="F165" s="154" t="s">
        <v>4800</v>
      </c>
      <c r="L165" s="27"/>
      <c r="M165" s="155"/>
      <c r="N165" s="156"/>
      <c r="O165" s="156"/>
      <c r="P165" s="156"/>
      <c r="Q165" s="156"/>
      <c r="R165" s="156"/>
      <c r="S165" s="156"/>
      <c r="T165" s="157"/>
      <c r="AT165" s="15" t="s">
        <v>3820</v>
      </c>
      <c r="AU165" s="15" t="s">
        <v>74</v>
      </c>
    </row>
    <row r="166" spans="2:65" s="1" customFormat="1" ht="6.95" customHeight="1">
      <c r="B166" s="36"/>
      <c r="C166" s="37"/>
      <c r="D166" s="37"/>
      <c r="E166" s="37"/>
      <c r="F166" s="37"/>
      <c r="G166" s="37"/>
      <c r="H166" s="37"/>
      <c r="I166" s="37"/>
      <c r="J166" s="37"/>
      <c r="K166" s="37"/>
      <c r="L166" s="27"/>
    </row>
  </sheetData>
  <autoFilter ref="C85:K165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58" customWidth="1"/>
    <col min="2" max="2" width="1.6640625" style="158" customWidth="1"/>
    <col min="3" max="4" width="5" style="158" customWidth="1"/>
    <col min="5" max="5" width="11.6640625" style="158" customWidth="1"/>
    <col min="6" max="6" width="9.1640625" style="158" customWidth="1"/>
    <col min="7" max="7" width="5" style="158" customWidth="1"/>
    <col min="8" max="8" width="77.83203125" style="158" customWidth="1"/>
    <col min="9" max="10" width="20" style="158" customWidth="1"/>
    <col min="11" max="11" width="1.6640625" style="158" customWidth="1"/>
  </cols>
  <sheetData>
    <row r="1" spans="2:11" customFormat="1" ht="37.5" customHeight="1"/>
    <row r="2" spans="2:11" customFormat="1" ht="7.5" customHeight="1">
      <c r="B2" s="159"/>
      <c r="C2" s="160"/>
      <c r="D2" s="160"/>
      <c r="E2" s="160"/>
      <c r="F2" s="160"/>
      <c r="G2" s="160"/>
      <c r="H2" s="160"/>
      <c r="I2" s="160"/>
      <c r="J2" s="160"/>
      <c r="K2" s="161"/>
    </row>
    <row r="3" spans="2:11" s="13" customFormat="1" ht="45" customHeight="1">
      <c r="B3" s="162"/>
      <c r="C3" s="281" t="s">
        <v>4801</v>
      </c>
      <c r="D3" s="281"/>
      <c r="E3" s="281"/>
      <c r="F3" s="281"/>
      <c r="G3" s="281"/>
      <c r="H3" s="281"/>
      <c r="I3" s="281"/>
      <c r="J3" s="281"/>
      <c r="K3" s="163"/>
    </row>
    <row r="4" spans="2:11" customFormat="1" ht="25.5" customHeight="1">
      <c r="B4" s="164"/>
      <c r="C4" s="286" t="s">
        <v>4802</v>
      </c>
      <c r="D4" s="286"/>
      <c r="E4" s="286"/>
      <c r="F4" s="286"/>
      <c r="G4" s="286"/>
      <c r="H4" s="286"/>
      <c r="I4" s="286"/>
      <c r="J4" s="286"/>
      <c r="K4" s="165"/>
    </row>
    <row r="5" spans="2:11" customFormat="1" ht="5.25" customHeight="1">
      <c r="B5" s="164"/>
      <c r="C5" s="166"/>
      <c r="D5" s="166"/>
      <c r="E5" s="166"/>
      <c r="F5" s="166"/>
      <c r="G5" s="166"/>
      <c r="H5" s="166"/>
      <c r="I5" s="166"/>
      <c r="J5" s="166"/>
      <c r="K5" s="165"/>
    </row>
    <row r="6" spans="2:11" customFormat="1" ht="15" customHeight="1">
      <c r="B6" s="164"/>
      <c r="C6" s="285" t="s">
        <v>4803</v>
      </c>
      <c r="D6" s="285"/>
      <c r="E6" s="285"/>
      <c r="F6" s="285"/>
      <c r="G6" s="285"/>
      <c r="H6" s="285"/>
      <c r="I6" s="285"/>
      <c r="J6" s="285"/>
      <c r="K6" s="165"/>
    </row>
    <row r="7" spans="2:11" customFormat="1" ht="15" customHeight="1">
      <c r="B7" s="168"/>
      <c r="C7" s="285" t="s">
        <v>4804</v>
      </c>
      <c r="D7" s="285"/>
      <c r="E7" s="285"/>
      <c r="F7" s="285"/>
      <c r="G7" s="285"/>
      <c r="H7" s="285"/>
      <c r="I7" s="285"/>
      <c r="J7" s="285"/>
      <c r="K7" s="165"/>
    </row>
    <row r="8" spans="2:11" customFormat="1" ht="12.75" customHeight="1">
      <c r="B8" s="168"/>
      <c r="C8" s="167"/>
      <c r="D8" s="167"/>
      <c r="E8" s="167"/>
      <c r="F8" s="167"/>
      <c r="G8" s="167"/>
      <c r="H8" s="167"/>
      <c r="I8" s="167"/>
      <c r="J8" s="167"/>
      <c r="K8" s="165"/>
    </row>
    <row r="9" spans="2:11" customFormat="1" ht="15" customHeight="1">
      <c r="B9" s="168"/>
      <c r="C9" s="285" t="s">
        <v>4805</v>
      </c>
      <c r="D9" s="285"/>
      <c r="E9" s="285"/>
      <c r="F9" s="285"/>
      <c r="G9" s="285"/>
      <c r="H9" s="285"/>
      <c r="I9" s="285"/>
      <c r="J9" s="285"/>
      <c r="K9" s="165"/>
    </row>
    <row r="10" spans="2:11" customFormat="1" ht="15" customHeight="1">
      <c r="B10" s="168"/>
      <c r="C10" s="167"/>
      <c r="D10" s="285" t="s">
        <v>4806</v>
      </c>
      <c r="E10" s="285"/>
      <c r="F10" s="285"/>
      <c r="G10" s="285"/>
      <c r="H10" s="285"/>
      <c r="I10" s="285"/>
      <c r="J10" s="285"/>
      <c r="K10" s="165"/>
    </row>
    <row r="11" spans="2:11" customFormat="1" ht="15" customHeight="1">
      <c r="B11" s="168"/>
      <c r="C11" s="169"/>
      <c r="D11" s="285" t="s">
        <v>4807</v>
      </c>
      <c r="E11" s="285"/>
      <c r="F11" s="285"/>
      <c r="G11" s="285"/>
      <c r="H11" s="285"/>
      <c r="I11" s="285"/>
      <c r="J11" s="285"/>
      <c r="K11" s="165"/>
    </row>
    <row r="12" spans="2:11" customFormat="1" ht="15" customHeight="1">
      <c r="B12" s="168"/>
      <c r="C12" s="169"/>
      <c r="D12" s="167"/>
      <c r="E12" s="167"/>
      <c r="F12" s="167"/>
      <c r="G12" s="167"/>
      <c r="H12" s="167"/>
      <c r="I12" s="167"/>
      <c r="J12" s="167"/>
      <c r="K12" s="165"/>
    </row>
    <row r="13" spans="2:11" customFormat="1" ht="15" customHeight="1">
      <c r="B13" s="168"/>
      <c r="C13" s="169"/>
      <c r="D13" s="170" t="s">
        <v>4808</v>
      </c>
      <c r="E13" s="167"/>
      <c r="F13" s="167"/>
      <c r="G13" s="167"/>
      <c r="H13" s="167"/>
      <c r="I13" s="167"/>
      <c r="J13" s="167"/>
      <c r="K13" s="165"/>
    </row>
    <row r="14" spans="2:11" customFormat="1" ht="12.75" customHeight="1">
      <c r="B14" s="168"/>
      <c r="C14" s="169"/>
      <c r="D14" s="169"/>
      <c r="E14" s="169"/>
      <c r="F14" s="169"/>
      <c r="G14" s="169"/>
      <c r="H14" s="169"/>
      <c r="I14" s="169"/>
      <c r="J14" s="169"/>
      <c r="K14" s="165"/>
    </row>
    <row r="15" spans="2:11" customFormat="1" ht="15" customHeight="1">
      <c r="B15" s="168"/>
      <c r="C15" s="169"/>
      <c r="D15" s="285" t="s">
        <v>4809</v>
      </c>
      <c r="E15" s="285"/>
      <c r="F15" s="285"/>
      <c r="G15" s="285"/>
      <c r="H15" s="285"/>
      <c r="I15" s="285"/>
      <c r="J15" s="285"/>
      <c r="K15" s="165"/>
    </row>
    <row r="16" spans="2:11" customFormat="1" ht="15" customHeight="1">
      <c r="B16" s="168"/>
      <c r="C16" s="169"/>
      <c r="D16" s="285" t="s">
        <v>4810</v>
      </c>
      <c r="E16" s="285"/>
      <c r="F16" s="285"/>
      <c r="G16" s="285"/>
      <c r="H16" s="285"/>
      <c r="I16" s="285"/>
      <c r="J16" s="285"/>
      <c r="K16" s="165"/>
    </row>
    <row r="17" spans="2:11" customFormat="1" ht="15" customHeight="1">
      <c r="B17" s="168"/>
      <c r="C17" s="169"/>
      <c r="D17" s="285" t="s">
        <v>4811</v>
      </c>
      <c r="E17" s="285"/>
      <c r="F17" s="285"/>
      <c r="G17" s="285"/>
      <c r="H17" s="285"/>
      <c r="I17" s="285"/>
      <c r="J17" s="285"/>
      <c r="K17" s="165"/>
    </row>
    <row r="18" spans="2:11" customFormat="1" ht="15" customHeight="1">
      <c r="B18" s="168"/>
      <c r="C18" s="169"/>
      <c r="D18" s="169"/>
      <c r="E18" s="171" t="s">
        <v>71</v>
      </c>
      <c r="F18" s="285" t="s">
        <v>4812</v>
      </c>
      <c r="G18" s="285"/>
      <c r="H18" s="285"/>
      <c r="I18" s="285"/>
      <c r="J18" s="285"/>
      <c r="K18" s="165"/>
    </row>
    <row r="19" spans="2:11" customFormat="1" ht="15" customHeight="1">
      <c r="B19" s="168"/>
      <c r="C19" s="169"/>
      <c r="D19" s="169"/>
      <c r="E19" s="171" t="s">
        <v>4813</v>
      </c>
      <c r="F19" s="285" t="s">
        <v>4814</v>
      </c>
      <c r="G19" s="285"/>
      <c r="H19" s="285"/>
      <c r="I19" s="285"/>
      <c r="J19" s="285"/>
      <c r="K19" s="165"/>
    </row>
    <row r="20" spans="2:11" customFormat="1" ht="15" customHeight="1">
      <c r="B20" s="168"/>
      <c r="C20" s="169"/>
      <c r="D20" s="169"/>
      <c r="E20" s="171" t="s">
        <v>4815</v>
      </c>
      <c r="F20" s="285" t="s">
        <v>4816</v>
      </c>
      <c r="G20" s="285"/>
      <c r="H20" s="285"/>
      <c r="I20" s="285"/>
      <c r="J20" s="285"/>
      <c r="K20" s="165"/>
    </row>
    <row r="21" spans="2:11" customFormat="1" ht="15" customHeight="1">
      <c r="B21" s="168"/>
      <c r="C21" s="169"/>
      <c r="D21" s="169"/>
      <c r="E21" s="171" t="s">
        <v>4817</v>
      </c>
      <c r="F21" s="285" t="s">
        <v>4818</v>
      </c>
      <c r="G21" s="285"/>
      <c r="H21" s="285"/>
      <c r="I21" s="285"/>
      <c r="J21" s="285"/>
      <c r="K21" s="165"/>
    </row>
    <row r="22" spans="2:11" customFormat="1" ht="15" customHeight="1">
      <c r="B22" s="168"/>
      <c r="C22" s="169"/>
      <c r="D22" s="169"/>
      <c r="E22" s="171" t="s">
        <v>4592</v>
      </c>
      <c r="F22" s="285" t="s">
        <v>4593</v>
      </c>
      <c r="G22" s="285"/>
      <c r="H22" s="285"/>
      <c r="I22" s="285"/>
      <c r="J22" s="285"/>
      <c r="K22" s="165"/>
    </row>
    <row r="23" spans="2:11" customFormat="1" ht="15" customHeight="1">
      <c r="B23" s="168"/>
      <c r="C23" s="169"/>
      <c r="D23" s="169"/>
      <c r="E23" s="171" t="s">
        <v>4819</v>
      </c>
      <c r="F23" s="285" t="s">
        <v>4820</v>
      </c>
      <c r="G23" s="285"/>
      <c r="H23" s="285"/>
      <c r="I23" s="285"/>
      <c r="J23" s="285"/>
      <c r="K23" s="165"/>
    </row>
    <row r="24" spans="2:11" customFormat="1" ht="12.75" customHeight="1">
      <c r="B24" s="168"/>
      <c r="C24" s="169"/>
      <c r="D24" s="169"/>
      <c r="E24" s="169"/>
      <c r="F24" s="169"/>
      <c r="G24" s="169"/>
      <c r="H24" s="169"/>
      <c r="I24" s="169"/>
      <c r="J24" s="169"/>
      <c r="K24" s="165"/>
    </row>
    <row r="25" spans="2:11" customFormat="1" ht="15" customHeight="1">
      <c r="B25" s="168"/>
      <c r="C25" s="285" t="s">
        <v>4821</v>
      </c>
      <c r="D25" s="285"/>
      <c r="E25" s="285"/>
      <c r="F25" s="285"/>
      <c r="G25" s="285"/>
      <c r="H25" s="285"/>
      <c r="I25" s="285"/>
      <c r="J25" s="285"/>
      <c r="K25" s="165"/>
    </row>
    <row r="26" spans="2:11" customFormat="1" ht="15" customHeight="1">
      <c r="B26" s="168"/>
      <c r="C26" s="285" t="s">
        <v>4822</v>
      </c>
      <c r="D26" s="285"/>
      <c r="E26" s="285"/>
      <c r="F26" s="285"/>
      <c r="G26" s="285"/>
      <c r="H26" s="285"/>
      <c r="I26" s="285"/>
      <c r="J26" s="285"/>
      <c r="K26" s="165"/>
    </row>
    <row r="27" spans="2:11" customFormat="1" ht="15" customHeight="1">
      <c r="B27" s="168"/>
      <c r="C27" s="167"/>
      <c r="D27" s="285" t="s">
        <v>4823</v>
      </c>
      <c r="E27" s="285"/>
      <c r="F27" s="285"/>
      <c r="G27" s="285"/>
      <c r="H27" s="285"/>
      <c r="I27" s="285"/>
      <c r="J27" s="285"/>
      <c r="K27" s="165"/>
    </row>
    <row r="28" spans="2:11" customFormat="1" ht="15" customHeight="1">
      <c r="B28" s="168"/>
      <c r="C28" s="169"/>
      <c r="D28" s="285" t="s">
        <v>4824</v>
      </c>
      <c r="E28" s="285"/>
      <c r="F28" s="285"/>
      <c r="G28" s="285"/>
      <c r="H28" s="285"/>
      <c r="I28" s="285"/>
      <c r="J28" s="285"/>
      <c r="K28" s="165"/>
    </row>
    <row r="29" spans="2:11" customFormat="1" ht="12.75" customHeight="1">
      <c r="B29" s="168"/>
      <c r="C29" s="169"/>
      <c r="D29" s="169"/>
      <c r="E29" s="169"/>
      <c r="F29" s="169"/>
      <c r="G29" s="169"/>
      <c r="H29" s="169"/>
      <c r="I29" s="169"/>
      <c r="J29" s="169"/>
      <c r="K29" s="165"/>
    </row>
    <row r="30" spans="2:11" customFormat="1" ht="15" customHeight="1">
      <c r="B30" s="168"/>
      <c r="C30" s="169"/>
      <c r="D30" s="285" t="s">
        <v>4825</v>
      </c>
      <c r="E30" s="285"/>
      <c r="F30" s="285"/>
      <c r="G30" s="285"/>
      <c r="H30" s="285"/>
      <c r="I30" s="285"/>
      <c r="J30" s="285"/>
      <c r="K30" s="165"/>
    </row>
    <row r="31" spans="2:11" customFormat="1" ht="15" customHeight="1">
      <c r="B31" s="168"/>
      <c r="C31" s="169"/>
      <c r="D31" s="285" t="s">
        <v>4826</v>
      </c>
      <c r="E31" s="285"/>
      <c r="F31" s="285"/>
      <c r="G31" s="285"/>
      <c r="H31" s="285"/>
      <c r="I31" s="285"/>
      <c r="J31" s="285"/>
      <c r="K31" s="165"/>
    </row>
    <row r="32" spans="2:11" customFormat="1" ht="12.75" customHeight="1">
      <c r="B32" s="168"/>
      <c r="C32" s="169"/>
      <c r="D32" s="169"/>
      <c r="E32" s="169"/>
      <c r="F32" s="169"/>
      <c r="G32" s="169"/>
      <c r="H32" s="169"/>
      <c r="I32" s="169"/>
      <c r="J32" s="169"/>
      <c r="K32" s="165"/>
    </row>
    <row r="33" spans="2:11" customFormat="1" ht="15" customHeight="1">
      <c r="B33" s="168"/>
      <c r="C33" s="169"/>
      <c r="D33" s="285" t="s">
        <v>4827</v>
      </c>
      <c r="E33" s="285"/>
      <c r="F33" s="285"/>
      <c r="G33" s="285"/>
      <c r="H33" s="285"/>
      <c r="I33" s="285"/>
      <c r="J33" s="285"/>
      <c r="K33" s="165"/>
    </row>
    <row r="34" spans="2:11" customFormat="1" ht="15" customHeight="1">
      <c r="B34" s="168"/>
      <c r="C34" s="169"/>
      <c r="D34" s="285" t="s">
        <v>4828</v>
      </c>
      <c r="E34" s="285"/>
      <c r="F34" s="285"/>
      <c r="G34" s="285"/>
      <c r="H34" s="285"/>
      <c r="I34" s="285"/>
      <c r="J34" s="285"/>
      <c r="K34" s="165"/>
    </row>
    <row r="35" spans="2:11" customFormat="1" ht="15" customHeight="1">
      <c r="B35" s="168"/>
      <c r="C35" s="169"/>
      <c r="D35" s="285" t="s">
        <v>4829</v>
      </c>
      <c r="E35" s="285"/>
      <c r="F35" s="285"/>
      <c r="G35" s="285"/>
      <c r="H35" s="285"/>
      <c r="I35" s="285"/>
      <c r="J35" s="285"/>
      <c r="K35" s="165"/>
    </row>
    <row r="36" spans="2:11" customFormat="1" ht="15" customHeight="1">
      <c r="B36" s="168"/>
      <c r="C36" s="169"/>
      <c r="D36" s="167"/>
      <c r="E36" s="170" t="s">
        <v>110</v>
      </c>
      <c r="F36" s="167"/>
      <c r="G36" s="285" t="s">
        <v>4830</v>
      </c>
      <c r="H36" s="285"/>
      <c r="I36" s="285"/>
      <c r="J36" s="285"/>
      <c r="K36" s="165"/>
    </row>
    <row r="37" spans="2:11" customFormat="1" ht="30.75" customHeight="1">
      <c r="B37" s="168"/>
      <c r="C37" s="169"/>
      <c r="D37" s="167"/>
      <c r="E37" s="170" t="s">
        <v>4831</v>
      </c>
      <c r="F37" s="167"/>
      <c r="G37" s="285" t="s">
        <v>4832</v>
      </c>
      <c r="H37" s="285"/>
      <c r="I37" s="285"/>
      <c r="J37" s="285"/>
      <c r="K37" s="165"/>
    </row>
    <row r="38" spans="2:11" customFormat="1" ht="15" customHeight="1">
      <c r="B38" s="168"/>
      <c r="C38" s="169"/>
      <c r="D38" s="167"/>
      <c r="E38" s="170" t="s">
        <v>46</v>
      </c>
      <c r="F38" s="167"/>
      <c r="G38" s="285" t="s">
        <v>4833</v>
      </c>
      <c r="H38" s="285"/>
      <c r="I38" s="285"/>
      <c r="J38" s="285"/>
      <c r="K38" s="165"/>
    </row>
    <row r="39" spans="2:11" customFormat="1" ht="15" customHeight="1">
      <c r="B39" s="168"/>
      <c r="C39" s="169"/>
      <c r="D39" s="167"/>
      <c r="E39" s="170" t="s">
        <v>47</v>
      </c>
      <c r="F39" s="167"/>
      <c r="G39" s="285" t="s">
        <v>4834</v>
      </c>
      <c r="H39" s="285"/>
      <c r="I39" s="285"/>
      <c r="J39" s="285"/>
      <c r="K39" s="165"/>
    </row>
    <row r="40" spans="2:11" customFormat="1" ht="15" customHeight="1">
      <c r="B40" s="168"/>
      <c r="C40" s="169"/>
      <c r="D40" s="167"/>
      <c r="E40" s="170" t="s">
        <v>111</v>
      </c>
      <c r="F40" s="167"/>
      <c r="G40" s="285" t="s">
        <v>4835</v>
      </c>
      <c r="H40" s="285"/>
      <c r="I40" s="285"/>
      <c r="J40" s="285"/>
      <c r="K40" s="165"/>
    </row>
    <row r="41" spans="2:11" customFormat="1" ht="15" customHeight="1">
      <c r="B41" s="168"/>
      <c r="C41" s="169"/>
      <c r="D41" s="167"/>
      <c r="E41" s="170" t="s">
        <v>112</v>
      </c>
      <c r="F41" s="167"/>
      <c r="G41" s="285" t="s">
        <v>4836</v>
      </c>
      <c r="H41" s="285"/>
      <c r="I41" s="285"/>
      <c r="J41" s="285"/>
      <c r="K41" s="165"/>
    </row>
    <row r="42" spans="2:11" customFormat="1" ht="15" customHeight="1">
      <c r="B42" s="168"/>
      <c r="C42" s="169"/>
      <c r="D42" s="167"/>
      <c r="E42" s="170" t="s">
        <v>4837</v>
      </c>
      <c r="F42" s="167"/>
      <c r="G42" s="285" t="s">
        <v>4838</v>
      </c>
      <c r="H42" s="285"/>
      <c r="I42" s="285"/>
      <c r="J42" s="285"/>
      <c r="K42" s="165"/>
    </row>
    <row r="43" spans="2:11" customFormat="1" ht="15" customHeight="1">
      <c r="B43" s="168"/>
      <c r="C43" s="169"/>
      <c r="D43" s="167"/>
      <c r="E43" s="170"/>
      <c r="F43" s="167"/>
      <c r="G43" s="285" t="s">
        <v>4839</v>
      </c>
      <c r="H43" s="285"/>
      <c r="I43" s="285"/>
      <c r="J43" s="285"/>
      <c r="K43" s="165"/>
    </row>
    <row r="44" spans="2:11" customFormat="1" ht="15" customHeight="1">
      <c r="B44" s="168"/>
      <c r="C44" s="169"/>
      <c r="D44" s="167"/>
      <c r="E44" s="170" t="s">
        <v>4840</v>
      </c>
      <c r="F44" s="167"/>
      <c r="G44" s="285" t="s">
        <v>4841</v>
      </c>
      <c r="H44" s="285"/>
      <c r="I44" s="285"/>
      <c r="J44" s="285"/>
      <c r="K44" s="165"/>
    </row>
    <row r="45" spans="2:11" customFormat="1" ht="15" customHeight="1">
      <c r="B45" s="168"/>
      <c r="C45" s="169"/>
      <c r="D45" s="167"/>
      <c r="E45" s="170" t="s">
        <v>114</v>
      </c>
      <c r="F45" s="167"/>
      <c r="G45" s="285" t="s">
        <v>4842</v>
      </c>
      <c r="H45" s="285"/>
      <c r="I45" s="285"/>
      <c r="J45" s="285"/>
      <c r="K45" s="165"/>
    </row>
    <row r="46" spans="2:11" customFormat="1" ht="12.75" customHeight="1">
      <c r="B46" s="168"/>
      <c r="C46" s="169"/>
      <c r="D46" s="167"/>
      <c r="E46" s="167"/>
      <c r="F46" s="167"/>
      <c r="G46" s="167"/>
      <c r="H46" s="167"/>
      <c r="I46" s="167"/>
      <c r="J46" s="167"/>
      <c r="K46" s="165"/>
    </row>
    <row r="47" spans="2:11" customFormat="1" ht="15" customHeight="1">
      <c r="B47" s="168"/>
      <c r="C47" s="169"/>
      <c r="D47" s="285" t="s">
        <v>4843</v>
      </c>
      <c r="E47" s="285"/>
      <c r="F47" s="285"/>
      <c r="G47" s="285"/>
      <c r="H47" s="285"/>
      <c r="I47" s="285"/>
      <c r="J47" s="285"/>
      <c r="K47" s="165"/>
    </row>
    <row r="48" spans="2:11" customFormat="1" ht="15" customHeight="1">
      <c r="B48" s="168"/>
      <c r="C48" s="169"/>
      <c r="D48" s="169"/>
      <c r="E48" s="285" t="s">
        <v>4844</v>
      </c>
      <c r="F48" s="285"/>
      <c r="G48" s="285"/>
      <c r="H48" s="285"/>
      <c r="I48" s="285"/>
      <c r="J48" s="285"/>
      <c r="K48" s="165"/>
    </row>
    <row r="49" spans="2:11" customFormat="1" ht="15" customHeight="1">
      <c r="B49" s="168"/>
      <c r="C49" s="169"/>
      <c r="D49" s="169"/>
      <c r="E49" s="285" t="s">
        <v>4845</v>
      </c>
      <c r="F49" s="285"/>
      <c r="G49" s="285"/>
      <c r="H49" s="285"/>
      <c r="I49" s="285"/>
      <c r="J49" s="285"/>
      <c r="K49" s="165"/>
    </row>
    <row r="50" spans="2:11" customFormat="1" ht="15" customHeight="1">
      <c r="B50" s="168"/>
      <c r="C50" s="169"/>
      <c r="D50" s="169"/>
      <c r="E50" s="285" t="s">
        <v>4846</v>
      </c>
      <c r="F50" s="285"/>
      <c r="G50" s="285"/>
      <c r="H50" s="285"/>
      <c r="I50" s="285"/>
      <c r="J50" s="285"/>
      <c r="K50" s="165"/>
    </row>
    <row r="51" spans="2:11" customFormat="1" ht="15" customHeight="1">
      <c r="B51" s="168"/>
      <c r="C51" s="169"/>
      <c r="D51" s="285" t="s">
        <v>4847</v>
      </c>
      <c r="E51" s="285"/>
      <c r="F51" s="285"/>
      <c r="G51" s="285"/>
      <c r="H51" s="285"/>
      <c r="I51" s="285"/>
      <c r="J51" s="285"/>
      <c r="K51" s="165"/>
    </row>
    <row r="52" spans="2:11" customFormat="1" ht="25.5" customHeight="1">
      <c r="B52" s="164"/>
      <c r="C52" s="286" t="s">
        <v>4848</v>
      </c>
      <c r="D52" s="286"/>
      <c r="E52" s="286"/>
      <c r="F52" s="286"/>
      <c r="G52" s="286"/>
      <c r="H52" s="286"/>
      <c r="I52" s="286"/>
      <c r="J52" s="286"/>
      <c r="K52" s="165"/>
    </row>
    <row r="53" spans="2:11" customFormat="1" ht="5.25" customHeight="1">
      <c r="B53" s="164"/>
      <c r="C53" s="166"/>
      <c r="D53" s="166"/>
      <c r="E53" s="166"/>
      <c r="F53" s="166"/>
      <c r="G53" s="166"/>
      <c r="H53" s="166"/>
      <c r="I53" s="166"/>
      <c r="J53" s="166"/>
      <c r="K53" s="165"/>
    </row>
    <row r="54" spans="2:11" customFormat="1" ht="15" customHeight="1">
      <c r="B54" s="164"/>
      <c r="C54" s="285" t="s">
        <v>4849</v>
      </c>
      <c r="D54" s="285"/>
      <c r="E54" s="285"/>
      <c r="F54" s="285"/>
      <c r="G54" s="285"/>
      <c r="H54" s="285"/>
      <c r="I54" s="285"/>
      <c r="J54" s="285"/>
      <c r="K54" s="165"/>
    </row>
    <row r="55" spans="2:11" customFormat="1" ht="15" customHeight="1">
      <c r="B55" s="164"/>
      <c r="C55" s="285" t="s">
        <v>4850</v>
      </c>
      <c r="D55" s="285"/>
      <c r="E55" s="285"/>
      <c r="F55" s="285"/>
      <c r="G55" s="285"/>
      <c r="H55" s="285"/>
      <c r="I55" s="285"/>
      <c r="J55" s="285"/>
      <c r="K55" s="165"/>
    </row>
    <row r="56" spans="2:11" customFormat="1" ht="12.75" customHeight="1">
      <c r="B56" s="164"/>
      <c r="C56" s="167"/>
      <c r="D56" s="167"/>
      <c r="E56" s="167"/>
      <c r="F56" s="167"/>
      <c r="G56" s="167"/>
      <c r="H56" s="167"/>
      <c r="I56" s="167"/>
      <c r="J56" s="167"/>
      <c r="K56" s="165"/>
    </row>
    <row r="57" spans="2:11" customFormat="1" ht="15" customHeight="1">
      <c r="B57" s="164"/>
      <c r="C57" s="285" t="s">
        <v>4851</v>
      </c>
      <c r="D57" s="285"/>
      <c r="E57" s="285"/>
      <c r="F57" s="285"/>
      <c r="G57" s="285"/>
      <c r="H57" s="285"/>
      <c r="I57" s="285"/>
      <c r="J57" s="285"/>
      <c r="K57" s="165"/>
    </row>
    <row r="58" spans="2:11" customFormat="1" ht="15" customHeight="1">
      <c r="B58" s="164"/>
      <c r="C58" s="169"/>
      <c r="D58" s="285" t="s">
        <v>4852</v>
      </c>
      <c r="E58" s="285"/>
      <c r="F58" s="285"/>
      <c r="G58" s="285"/>
      <c r="H58" s="285"/>
      <c r="I58" s="285"/>
      <c r="J58" s="285"/>
      <c r="K58" s="165"/>
    </row>
    <row r="59" spans="2:11" customFormat="1" ht="15" customHeight="1">
      <c r="B59" s="164"/>
      <c r="C59" s="169"/>
      <c r="D59" s="285" t="s">
        <v>4853</v>
      </c>
      <c r="E59" s="285"/>
      <c r="F59" s="285"/>
      <c r="G59" s="285"/>
      <c r="H59" s="285"/>
      <c r="I59" s="285"/>
      <c r="J59" s="285"/>
      <c r="K59" s="165"/>
    </row>
    <row r="60" spans="2:11" customFormat="1" ht="15" customHeight="1">
      <c r="B60" s="164"/>
      <c r="C60" s="169"/>
      <c r="D60" s="285" t="s">
        <v>4854</v>
      </c>
      <c r="E60" s="285"/>
      <c r="F60" s="285"/>
      <c r="G60" s="285"/>
      <c r="H60" s="285"/>
      <c r="I60" s="285"/>
      <c r="J60" s="285"/>
      <c r="K60" s="165"/>
    </row>
    <row r="61" spans="2:11" customFormat="1" ht="15" customHeight="1">
      <c r="B61" s="164"/>
      <c r="C61" s="169"/>
      <c r="D61" s="285" t="s">
        <v>4855</v>
      </c>
      <c r="E61" s="285"/>
      <c r="F61" s="285"/>
      <c r="G61" s="285"/>
      <c r="H61" s="285"/>
      <c r="I61" s="285"/>
      <c r="J61" s="285"/>
      <c r="K61" s="165"/>
    </row>
    <row r="62" spans="2:11" customFormat="1" ht="15" customHeight="1">
      <c r="B62" s="164"/>
      <c r="C62" s="169"/>
      <c r="D62" s="284" t="s">
        <v>4856</v>
      </c>
      <c r="E62" s="284"/>
      <c r="F62" s="284"/>
      <c r="G62" s="284"/>
      <c r="H62" s="284"/>
      <c r="I62" s="284"/>
      <c r="J62" s="284"/>
      <c r="K62" s="165"/>
    </row>
    <row r="63" spans="2:11" customFormat="1" ht="15" customHeight="1">
      <c r="B63" s="164"/>
      <c r="C63" s="169"/>
      <c r="D63" s="285" t="s">
        <v>4857</v>
      </c>
      <c r="E63" s="285"/>
      <c r="F63" s="285"/>
      <c r="G63" s="285"/>
      <c r="H63" s="285"/>
      <c r="I63" s="285"/>
      <c r="J63" s="285"/>
      <c r="K63" s="165"/>
    </row>
    <row r="64" spans="2:11" customFormat="1" ht="12.75" customHeight="1">
      <c r="B64" s="164"/>
      <c r="C64" s="169"/>
      <c r="D64" s="169"/>
      <c r="E64" s="172"/>
      <c r="F64" s="169"/>
      <c r="G64" s="169"/>
      <c r="H64" s="169"/>
      <c r="I64" s="169"/>
      <c r="J64" s="169"/>
      <c r="K64" s="165"/>
    </row>
    <row r="65" spans="2:11" customFormat="1" ht="15" customHeight="1">
      <c r="B65" s="164"/>
      <c r="C65" s="169"/>
      <c r="D65" s="285" t="s">
        <v>4858</v>
      </c>
      <c r="E65" s="285"/>
      <c r="F65" s="285"/>
      <c r="G65" s="285"/>
      <c r="H65" s="285"/>
      <c r="I65" s="285"/>
      <c r="J65" s="285"/>
      <c r="K65" s="165"/>
    </row>
    <row r="66" spans="2:11" customFormat="1" ht="15" customHeight="1">
      <c r="B66" s="164"/>
      <c r="C66" s="169"/>
      <c r="D66" s="284" t="s">
        <v>4859</v>
      </c>
      <c r="E66" s="284"/>
      <c r="F66" s="284"/>
      <c r="G66" s="284"/>
      <c r="H66" s="284"/>
      <c r="I66" s="284"/>
      <c r="J66" s="284"/>
      <c r="K66" s="165"/>
    </row>
    <row r="67" spans="2:11" customFormat="1" ht="15" customHeight="1">
      <c r="B67" s="164"/>
      <c r="C67" s="169"/>
      <c r="D67" s="285" t="s">
        <v>4860</v>
      </c>
      <c r="E67" s="285"/>
      <c r="F67" s="285"/>
      <c r="G67" s="285"/>
      <c r="H67" s="285"/>
      <c r="I67" s="285"/>
      <c r="J67" s="285"/>
      <c r="K67" s="165"/>
    </row>
    <row r="68" spans="2:11" customFormat="1" ht="15" customHeight="1">
      <c r="B68" s="164"/>
      <c r="C68" s="169"/>
      <c r="D68" s="285" t="s">
        <v>4861</v>
      </c>
      <c r="E68" s="285"/>
      <c r="F68" s="285"/>
      <c r="G68" s="285"/>
      <c r="H68" s="285"/>
      <c r="I68" s="285"/>
      <c r="J68" s="285"/>
      <c r="K68" s="165"/>
    </row>
    <row r="69" spans="2:11" customFormat="1" ht="15" customHeight="1">
      <c r="B69" s="164"/>
      <c r="C69" s="169"/>
      <c r="D69" s="285" t="s">
        <v>4862</v>
      </c>
      <c r="E69" s="285"/>
      <c r="F69" s="285"/>
      <c r="G69" s="285"/>
      <c r="H69" s="285"/>
      <c r="I69" s="285"/>
      <c r="J69" s="285"/>
      <c r="K69" s="165"/>
    </row>
    <row r="70" spans="2:11" customFormat="1" ht="15" customHeight="1">
      <c r="B70" s="164"/>
      <c r="C70" s="169"/>
      <c r="D70" s="285" t="s">
        <v>4863</v>
      </c>
      <c r="E70" s="285"/>
      <c r="F70" s="285"/>
      <c r="G70" s="285"/>
      <c r="H70" s="285"/>
      <c r="I70" s="285"/>
      <c r="J70" s="285"/>
      <c r="K70" s="165"/>
    </row>
    <row r="71" spans="2:11" customFormat="1" ht="12.75" customHeight="1">
      <c r="B71" s="173"/>
      <c r="C71" s="174"/>
      <c r="D71" s="174"/>
      <c r="E71" s="174"/>
      <c r="F71" s="174"/>
      <c r="G71" s="174"/>
      <c r="H71" s="174"/>
      <c r="I71" s="174"/>
      <c r="J71" s="174"/>
      <c r="K71" s="175"/>
    </row>
    <row r="72" spans="2:11" customFormat="1" ht="18.75" customHeight="1">
      <c r="B72" s="176"/>
      <c r="C72" s="176"/>
      <c r="D72" s="176"/>
      <c r="E72" s="176"/>
      <c r="F72" s="176"/>
      <c r="G72" s="176"/>
      <c r="H72" s="176"/>
      <c r="I72" s="176"/>
      <c r="J72" s="176"/>
      <c r="K72" s="177"/>
    </row>
    <row r="73" spans="2:11" customFormat="1" ht="18.75" customHeight="1">
      <c r="B73" s="177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2:11" customFormat="1" ht="7.5" customHeight="1">
      <c r="B74" s="178"/>
      <c r="C74" s="179"/>
      <c r="D74" s="179"/>
      <c r="E74" s="179"/>
      <c r="F74" s="179"/>
      <c r="G74" s="179"/>
      <c r="H74" s="179"/>
      <c r="I74" s="179"/>
      <c r="J74" s="179"/>
      <c r="K74" s="180"/>
    </row>
    <row r="75" spans="2:11" customFormat="1" ht="45" customHeight="1">
      <c r="B75" s="181"/>
      <c r="C75" s="283" t="s">
        <v>4864</v>
      </c>
      <c r="D75" s="283"/>
      <c r="E75" s="283"/>
      <c r="F75" s="283"/>
      <c r="G75" s="283"/>
      <c r="H75" s="283"/>
      <c r="I75" s="283"/>
      <c r="J75" s="283"/>
      <c r="K75" s="182"/>
    </row>
    <row r="76" spans="2:11" customFormat="1" ht="17.25" customHeight="1">
      <c r="B76" s="181"/>
      <c r="C76" s="183" t="s">
        <v>4865</v>
      </c>
      <c r="D76" s="183"/>
      <c r="E76" s="183"/>
      <c r="F76" s="183" t="s">
        <v>4866</v>
      </c>
      <c r="G76" s="184"/>
      <c r="H76" s="183" t="s">
        <v>47</v>
      </c>
      <c r="I76" s="183" t="s">
        <v>50</v>
      </c>
      <c r="J76" s="183" t="s">
        <v>4867</v>
      </c>
      <c r="K76" s="182"/>
    </row>
    <row r="77" spans="2:11" customFormat="1" ht="17.25" customHeight="1">
      <c r="B77" s="181"/>
      <c r="C77" s="185" t="s">
        <v>4868</v>
      </c>
      <c r="D77" s="185"/>
      <c r="E77" s="185"/>
      <c r="F77" s="186" t="s">
        <v>4869</v>
      </c>
      <c r="G77" s="187"/>
      <c r="H77" s="185"/>
      <c r="I77" s="185"/>
      <c r="J77" s="185" t="s">
        <v>4870</v>
      </c>
      <c r="K77" s="182"/>
    </row>
    <row r="78" spans="2:11" customFormat="1" ht="5.25" customHeight="1">
      <c r="B78" s="181"/>
      <c r="C78" s="188"/>
      <c r="D78" s="188"/>
      <c r="E78" s="188"/>
      <c r="F78" s="188"/>
      <c r="G78" s="189"/>
      <c r="H78" s="188"/>
      <c r="I78" s="188"/>
      <c r="J78" s="188"/>
      <c r="K78" s="182"/>
    </row>
    <row r="79" spans="2:11" customFormat="1" ht="15" customHeight="1">
      <c r="B79" s="181"/>
      <c r="C79" s="170" t="s">
        <v>46</v>
      </c>
      <c r="D79" s="190"/>
      <c r="E79" s="190"/>
      <c r="F79" s="191" t="s">
        <v>4871</v>
      </c>
      <c r="G79" s="192"/>
      <c r="H79" s="170" t="s">
        <v>4872</v>
      </c>
      <c r="I79" s="170" t="s">
        <v>4873</v>
      </c>
      <c r="J79" s="170">
        <v>20</v>
      </c>
      <c r="K79" s="182"/>
    </row>
    <row r="80" spans="2:11" customFormat="1" ht="15" customHeight="1">
      <c r="B80" s="181"/>
      <c r="C80" s="170" t="s">
        <v>4874</v>
      </c>
      <c r="D80" s="170"/>
      <c r="E80" s="170"/>
      <c r="F80" s="191" t="s">
        <v>4871</v>
      </c>
      <c r="G80" s="192"/>
      <c r="H80" s="170" t="s">
        <v>4875</v>
      </c>
      <c r="I80" s="170" t="s">
        <v>4873</v>
      </c>
      <c r="J80" s="170">
        <v>120</v>
      </c>
      <c r="K80" s="182"/>
    </row>
    <row r="81" spans="2:11" customFormat="1" ht="15" customHeight="1">
      <c r="B81" s="193"/>
      <c r="C81" s="170" t="s">
        <v>4876</v>
      </c>
      <c r="D81" s="170"/>
      <c r="E81" s="170"/>
      <c r="F81" s="191" t="s">
        <v>4877</v>
      </c>
      <c r="G81" s="192"/>
      <c r="H81" s="170" t="s">
        <v>4878</v>
      </c>
      <c r="I81" s="170" t="s">
        <v>4873</v>
      </c>
      <c r="J81" s="170">
        <v>50</v>
      </c>
      <c r="K81" s="182"/>
    </row>
    <row r="82" spans="2:11" customFormat="1" ht="15" customHeight="1">
      <c r="B82" s="193"/>
      <c r="C82" s="170" t="s">
        <v>4879</v>
      </c>
      <c r="D82" s="170"/>
      <c r="E82" s="170"/>
      <c r="F82" s="191" t="s">
        <v>4871</v>
      </c>
      <c r="G82" s="192"/>
      <c r="H82" s="170" t="s">
        <v>4880</v>
      </c>
      <c r="I82" s="170" t="s">
        <v>4881</v>
      </c>
      <c r="J82" s="170"/>
      <c r="K82" s="182"/>
    </row>
    <row r="83" spans="2:11" customFormat="1" ht="15" customHeight="1">
      <c r="B83" s="193"/>
      <c r="C83" s="170" t="s">
        <v>4882</v>
      </c>
      <c r="D83" s="170"/>
      <c r="E83" s="170"/>
      <c r="F83" s="191" t="s">
        <v>4877</v>
      </c>
      <c r="G83" s="170"/>
      <c r="H83" s="170" t="s">
        <v>4883</v>
      </c>
      <c r="I83" s="170" t="s">
        <v>4873</v>
      </c>
      <c r="J83" s="170">
        <v>15</v>
      </c>
      <c r="K83" s="182"/>
    </row>
    <row r="84" spans="2:11" customFormat="1" ht="15" customHeight="1">
      <c r="B84" s="193"/>
      <c r="C84" s="170" t="s">
        <v>4884</v>
      </c>
      <c r="D84" s="170"/>
      <c r="E84" s="170"/>
      <c r="F84" s="191" t="s">
        <v>4877</v>
      </c>
      <c r="G84" s="170"/>
      <c r="H84" s="170" t="s">
        <v>4885</v>
      </c>
      <c r="I84" s="170" t="s">
        <v>4873</v>
      </c>
      <c r="J84" s="170">
        <v>15</v>
      </c>
      <c r="K84" s="182"/>
    </row>
    <row r="85" spans="2:11" customFormat="1" ht="15" customHeight="1">
      <c r="B85" s="193"/>
      <c r="C85" s="170" t="s">
        <v>4886</v>
      </c>
      <c r="D85" s="170"/>
      <c r="E85" s="170"/>
      <c r="F85" s="191" t="s">
        <v>4877</v>
      </c>
      <c r="G85" s="170"/>
      <c r="H85" s="170" t="s">
        <v>4887</v>
      </c>
      <c r="I85" s="170" t="s">
        <v>4873</v>
      </c>
      <c r="J85" s="170">
        <v>20</v>
      </c>
      <c r="K85" s="182"/>
    </row>
    <row r="86" spans="2:11" customFormat="1" ht="15" customHeight="1">
      <c r="B86" s="193"/>
      <c r="C86" s="170" t="s">
        <v>4888</v>
      </c>
      <c r="D86" s="170"/>
      <c r="E86" s="170"/>
      <c r="F86" s="191" t="s">
        <v>4877</v>
      </c>
      <c r="G86" s="170"/>
      <c r="H86" s="170" t="s">
        <v>4889</v>
      </c>
      <c r="I86" s="170" t="s">
        <v>4873</v>
      </c>
      <c r="J86" s="170">
        <v>20</v>
      </c>
      <c r="K86" s="182"/>
    </row>
    <row r="87" spans="2:11" customFormat="1" ht="15" customHeight="1">
      <c r="B87" s="193"/>
      <c r="C87" s="170" t="s">
        <v>4890</v>
      </c>
      <c r="D87" s="170"/>
      <c r="E87" s="170"/>
      <c r="F87" s="191" t="s">
        <v>4877</v>
      </c>
      <c r="G87" s="192"/>
      <c r="H87" s="170" t="s">
        <v>4891</v>
      </c>
      <c r="I87" s="170" t="s">
        <v>4873</v>
      </c>
      <c r="J87" s="170">
        <v>50</v>
      </c>
      <c r="K87" s="182"/>
    </row>
    <row r="88" spans="2:11" customFormat="1" ht="15" customHeight="1">
      <c r="B88" s="193"/>
      <c r="C88" s="170" t="s">
        <v>4892</v>
      </c>
      <c r="D88" s="170"/>
      <c r="E88" s="170"/>
      <c r="F88" s="191" t="s">
        <v>4877</v>
      </c>
      <c r="G88" s="192"/>
      <c r="H88" s="170" t="s">
        <v>4893</v>
      </c>
      <c r="I88" s="170" t="s">
        <v>4873</v>
      </c>
      <c r="J88" s="170">
        <v>20</v>
      </c>
      <c r="K88" s="182"/>
    </row>
    <row r="89" spans="2:11" customFormat="1" ht="15" customHeight="1">
      <c r="B89" s="193"/>
      <c r="C89" s="170" t="s">
        <v>4894</v>
      </c>
      <c r="D89" s="170"/>
      <c r="E89" s="170"/>
      <c r="F89" s="191" t="s">
        <v>4877</v>
      </c>
      <c r="G89" s="192"/>
      <c r="H89" s="170" t="s">
        <v>4895</v>
      </c>
      <c r="I89" s="170" t="s">
        <v>4873</v>
      </c>
      <c r="J89" s="170">
        <v>20</v>
      </c>
      <c r="K89" s="182"/>
    </row>
    <row r="90" spans="2:11" customFormat="1" ht="15" customHeight="1">
      <c r="B90" s="193"/>
      <c r="C90" s="170" t="s">
        <v>4896</v>
      </c>
      <c r="D90" s="170"/>
      <c r="E90" s="170"/>
      <c r="F90" s="191" t="s">
        <v>4877</v>
      </c>
      <c r="G90" s="192"/>
      <c r="H90" s="170" t="s">
        <v>4897</v>
      </c>
      <c r="I90" s="170" t="s">
        <v>4873</v>
      </c>
      <c r="J90" s="170">
        <v>50</v>
      </c>
      <c r="K90" s="182"/>
    </row>
    <row r="91" spans="2:11" customFormat="1" ht="15" customHeight="1">
      <c r="B91" s="193"/>
      <c r="C91" s="170" t="s">
        <v>4898</v>
      </c>
      <c r="D91" s="170"/>
      <c r="E91" s="170"/>
      <c r="F91" s="191" t="s">
        <v>4877</v>
      </c>
      <c r="G91" s="192"/>
      <c r="H91" s="170" t="s">
        <v>4898</v>
      </c>
      <c r="I91" s="170" t="s">
        <v>4873</v>
      </c>
      <c r="J91" s="170">
        <v>50</v>
      </c>
      <c r="K91" s="182"/>
    </row>
    <row r="92" spans="2:11" customFormat="1" ht="15" customHeight="1">
      <c r="B92" s="193"/>
      <c r="C92" s="170" t="s">
        <v>4899</v>
      </c>
      <c r="D92" s="170"/>
      <c r="E92" s="170"/>
      <c r="F92" s="191" t="s">
        <v>4877</v>
      </c>
      <c r="G92" s="192"/>
      <c r="H92" s="170" t="s">
        <v>4900</v>
      </c>
      <c r="I92" s="170" t="s">
        <v>4873</v>
      </c>
      <c r="J92" s="170">
        <v>255</v>
      </c>
      <c r="K92" s="182"/>
    </row>
    <row r="93" spans="2:11" customFormat="1" ht="15" customHeight="1">
      <c r="B93" s="193"/>
      <c r="C93" s="170" t="s">
        <v>4901</v>
      </c>
      <c r="D93" s="170"/>
      <c r="E93" s="170"/>
      <c r="F93" s="191" t="s">
        <v>4871</v>
      </c>
      <c r="G93" s="192"/>
      <c r="H93" s="170" t="s">
        <v>4902</v>
      </c>
      <c r="I93" s="170" t="s">
        <v>4903</v>
      </c>
      <c r="J93" s="170"/>
      <c r="K93" s="182"/>
    </row>
    <row r="94" spans="2:11" customFormat="1" ht="15" customHeight="1">
      <c r="B94" s="193"/>
      <c r="C94" s="170" t="s">
        <v>4904</v>
      </c>
      <c r="D94" s="170"/>
      <c r="E94" s="170"/>
      <c r="F94" s="191" t="s">
        <v>4871</v>
      </c>
      <c r="G94" s="192"/>
      <c r="H94" s="170" t="s">
        <v>4905</v>
      </c>
      <c r="I94" s="170" t="s">
        <v>4906</v>
      </c>
      <c r="J94" s="170"/>
      <c r="K94" s="182"/>
    </row>
    <row r="95" spans="2:11" customFormat="1" ht="15" customHeight="1">
      <c r="B95" s="193"/>
      <c r="C95" s="170" t="s">
        <v>4907</v>
      </c>
      <c r="D95" s="170"/>
      <c r="E95" s="170"/>
      <c r="F95" s="191" t="s">
        <v>4871</v>
      </c>
      <c r="G95" s="192"/>
      <c r="H95" s="170" t="s">
        <v>4907</v>
      </c>
      <c r="I95" s="170" t="s">
        <v>4906</v>
      </c>
      <c r="J95" s="170"/>
      <c r="K95" s="182"/>
    </row>
    <row r="96" spans="2:11" customFormat="1" ht="15" customHeight="1">
      <c r="B96" s="193"/>
      <c r="C96" s="170" t="s">
        <v>31</v>
      </c>
      <c r="D96" s="170"/>
      <c r="E96" s="170"/>
      <c r="F96" s="191" t="s">
        <v>4871</v>
      </c>
      <c r="G96" s="192"/>
      <c r="H96" s="170" t="s">
        <v>4908</v>
      </c>
      <c r="I96" s="170" t="s">
        <v>4906</v>
      </c>
      <c r="J96" s="170"/>
      <c r="K96" s="182"/>
    </row>
    <row r="97" spans="2:11" customFormat="1" ht="15" customHeight="1">
      <c r="B97" s="193"/>
      <c r="C97" s="170" t="s">
        <v>41</v>
      </c>
      <c r="D97" s="170"/>
      <c r="E97" s="170"/>
      <c r="F97" s="191" t="s">
        <v>4871</v>
      </c>
      <c r="G97" s="192"/>
      <c r="H97" s="170" t="s">
        <v>4909</v>
      </c>
      <c r="I97" s="170" t="s">
        <v>4906</v>
      </c>
      <c r="J97" s="170"/>
      <c r="K97" s="182"/>
    </row>
    <row r="98" spans="2:11" customFormat="1" ht="15" customHeight="1">
      <c r="B98" s="194"/>
      <c r="C98" s="195"/>
      <c r="D98" s="195"/>
      <c r="E98" s="195"/>
      <c r="F98" s="195"/>
      <c r="G98" s="195"/>
      <c r="H98" s="195"/>
      <c r="I98" s="195"/>
      <c r="J98" s="195"/>
      <c r="K98" s="196"/>
    </row>
    <row r="99" spans="2:11" customFormat="1" ht="18.75" customHeight="1">
      <c r="B99" s="197"/>
      <c r="C99" s="198"/>
      <c r="D99" s="198"/>
      <c r="E99" s="198"/>
      <c r="F99" s="198"/>
      <c r="G99" s="198"/>
      <c r="H99" s="198"/>
      <c r="I99" s="198"/>
      <c r="J99" s="198"/>
      <c r="K99" s="197"/>
    </row>
    <row r="100" spans="2:11" customFormat="1" ht="18.75" customHeight="1"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</row>
    <row r="101" spans="2:11" customFormat="1" ht="7.5" customHeight="1">
      <c r="B101" s="178"/>
      <c r="C101" s="179"/>
      <c r="D101" s="179"/>
      <c r="E101" s="179"/>
      <c r="F101" s="179"/>
      <c r="G101" s="179"/>
      <c r="H101" s="179"/>
      <c r="I101" s="179"/>
      <c r="J101" s="179"/>
      <c r="K101" s="180"/>
    </row>
    <row r="102" spans="2:11" customFormat="1" ht="45" customHeight="1">
      <c r="B102" s="181"/>
      <c r="C102" s="283" t="s">
        <v>4910</v>
      </c>
      <c r="D102" s="283"/>
      <c r="E102" s="283"/>
      <c r="F102" s="283"/>
      <c r="G102" s="283"/>
      <c r="H102" s="283"/>
      <c r="I102" s="283"/>
      <c r="J102" s="283"/>
      <c r="K102" s="182"/>
    </row>
    <row r="103" spans="2:11" customFormat="1" ht="17.25" customHeight="1">
      <c r="B103" s="181"/>
      <c r="C103" s="183" t="s">
        <v>4865</v>
      </c>
      <c r="D103" s="183"/>
      <c r="E103" s="183"/>
      <c r="F103" s="183" t="s">
        <v>4866</v>
      </c>
      <c r="G103" s="184"/>
      <c r="H103" s="183" t="s">
        <v>47</v>
      </c>
      <c r="I103" s="183" t="s">
        <v>50</v>
      </c>
      <c r="J103" s="183" t="s">
        <v>4867</v>
      </c>
      <c r="K103" s="182"/>
    </row>
    <row r="104" spans="2:11" customFormat="1" ht="17.25" customHeight="1">
      <c r="B104" s="181"/>
      <c r="C104" s="185" t="s">
        <v>4868</v>
      </c>
      <c r="D104" s="185"/>
      <c r="E104" s="185"/>
      <c r="F104" s="186" t="s">
        <v>4869</v>
      </c>
      <c r="G104" s="187"/>
      <c r="H104" s="185"/>
      <c r="I104" s="185"/>
      <c r="J104" s="185" t="s">
        <v>4870</v>
      </c>
      <c r="K104" s="182"/>
    </row>
    <row r="105" spans="2:11" customFormat="1" ht="5.25" customHeight="1">
      <c r="B105" s="181"/>
      <c r="C105" s="183"/>
      <c r="D105" s="183"/>
      <c r="E105" s="183"/>
      <c r="F105" s="183"/>
      <c r="G105" s="199"/>
      <c r="H105" s="183"/>
      <c r="I105" s="183"/>
      <c r="J105" s="183"/>
      <c r="K105" s="182"/>
    </row>
    <row r="106" spans="2:11" customFormat="1" ht="15" customHeight="1">
      <c r="B106" s="181"/>
      <c r="C106" s="170" t="s">
        <v>46</v>
      </c>
      <c r="D106" s="190"/>
      <c r="E106" s="190"/>
      <c r="F106" s="191" t="s">
        <v>4871</v>
      </c>
      <c r="G106" s="170"/>
      <c r="H106" s="170" t="s">
        <v>4911</v>
      </c>
      <c r="I106" s="170" t="s">
        <v>4873</v>
      </c>
      <c r="J106" s="170">
        <v>20</v>
      </c>
      <c r="K106" s="182"/>
    </row>
    <row r="107" spans="2:11" customFormat="1" ht="15" customHeight="1">
      <c r="B107" s="181"/>
      <c r="C107" s="170" t="s">
        <v>4874</v>
      </c>
      <c r="D107" s="170"/>
      <c r="E107" s="170"/>
      <c r="F107" s="191" t="s">
        <v>4871</v>
      </c>
      <c r="G107" s="170"/>
      <c r="H107" s="170" t="s">
        <v>4911</v>
      </c>
      <c r="I107" s="170" t="s">
        <v>4873</v>
      </c>
      <c r="J107" s="170">
        <v>120</v>
      </c>
      <c r="K107" s="182"/>
    </row>
    <row r="108" spans="2:11" customFormat="1" ht="15" customHeight="1">
      <c r="B108" s="193"/>
      <c r="C108" s="170" t="s">
        <v>4876</v>
      </c>
      <c r="D108" s="170"/>
      <c r="E108" s="170"/>
      <c r="F108" s="191" t="s">
        <v>4877</v>
      </c>
      <c r="G108" s="170"/>
      <c r="H108" s="170" t="s">
        <v>4911</v>
      </c>
      <c r="I108" s="170" t="s">
        <v>4873</v>
      </c>
      <c r="J108" s="170">
        <v>50</v>
      </c>
      <c r="K108" s="182"/>
    </row>
    <row r="109" spans="2:11" customFormat="1" ht="15" customHeight="1">
      <c r="B109" s="193"/>
      <c r="C109" s="170" t="s">
        <v>4879</v>
      </c>
      <c r="D109" s="170"/>
      <c r="E109" s="170"/>
      <c r="F109" s="191" t="s">
        <v>4871</v>
      </c>
      <c r="G109" s="170"/>
      <c r="H109" s="170" t="s">
        <v>4911</v>
      </c>
      <c r="I109" s="170" t="s">
        <v>4881</v>
      </c>
      <c r="J109" s="170"/>
      <c r="K109" s="182"/>
    </row>
    <row r="110" spans="2:11" customFormat="1" ht="15" customHeight="1">
      <c r="B110" s="193"/>
      <c r="C110" s="170" t="s">
        <v>4890</v>
      </c>
      <c r="D110" s="170"/>
      <c r="E110" s="170"/>
      <c r="F110" s="191" t="s">
        <v>4877</v>
      </c>
      <c r="G110" s="170"/>
      <c r="H110" s="170" t="s">
        <v>4911</v>
      </c>
      <c r="I110" s="170" t="s">
        <v>4873</v>
      </c>
      <c r="J110" s="170">
        <v>50</v>
      </c>
      <c r="K110" s="182"/>
    </row>
    <row r="111" spans="2:11" customFormat="1" ht="15" customHeight="1">
      <c r="B111" s="193"/>
      <c r="C111" s="170" t="s">
        <v>4898</v>
      </c>
      <c r="D111" s="170"/>
      <c r="E111" s="170"/>
      <c r="F111" s="191" t="s">
        <v>4877</v>
      </c>
      <c r="G111" s="170"/>
      <c r="H111" s="170" t="s">
        <v>4911</v>
      </c>
      <c r="I111" s="170" t="s">
        <v>4873</v>
      </c>
      <c r="J111" s="170">
        <v>50</v>
      </c>
      <c r="K111" s="182"/>
    </row>
    <row r="112" spans="2:11" customFormat="1" ht="15" customHeight="1">
      <c r="B112" s="193"/>
      <c r="C112" s="170" t="s">
        <v>4896</v>
      </c>
      <c r="D112" s="170"/>
      <c r="E112" s="170"/>
      <c r="F112" s="191" t="s">
        <v>4877</v>
      </c>
      <c r="G112" s="170"/>
      <c r="H112" s="170" t="s">
        <v>4911</v>
      </c>
      <c r="I112" s="170" t="s">
        <v>4873</v>
      </c>
      <c r="J112" s="170">
        <v>50</v>
      </c>
      <c r="K112" s="182"/>
    </row>
    <row r="113" spans="2:11" customFormat="1" ht="15" customHeight="1">
      <c r="B113" s="193"/>
      <c r="C113" s="170" t="s">
        <v>46</v>
      </c>
      <c r="D113" s="170"/>
      <c r="E113" s="170"/>
      <c r="F113" s="191" t="s">
        <v>4871</v>
      </c>
      <c r="G113" s="170"/>
      <c r="H113" s="170" t="s">
        <v>4912</v>
      </c>
      <c r="I113" s="170" t="s">
        <v>4873</v>
      </c>
      <c r="J113" s="170">
        <v>20</v>
      </c>
      <c r="K113" s="182"/>
    </row>
    <row r="114" spans="2:11" customFormat="1" ht="15" customHeight="1">
      <c r="B114" s="193"/>
      <c r="C114" s="170" t="s">
        <v>4913</v>
      </c>
      <c r="D114" s="170"/>
      <c r="E114" s="170"/>
      <c r="F114" s="191" t="s">
        <v>4871</v>
      </c>
      <c r="G114" s="170"/>
      <c r="H114" s="170" t="s">
        <v>4914</v>
      </c>
      <c r="I114" s="170" t="s">
        <v>4873</v>
      </c>
      <c r="J114" s="170">
        <v>120</v>
      </c>
      <c r="K114" s="182"/>
    </row>
    <row r="115" spans="2:11" customFormat="1" ht="15" customHeight="1">
      <c r="B115" s="193"/>
      <c r="C115" s="170" t="s">
        <v>31</v>
      </c>
      <c r="D115" s="170"/>
      <c r="E115" s="170"/>
      <c r="F115" s="191" t="s">
        <v>4871</v>
      </c>
      <c r="G115" s="170"/>
      <c r="H115" s="170" t="s">
        <v>4915</v>
      </c>
      <c r="I115" s="170" t="s">
        <v>4906</v>
      </c>
      <c r="J115" s="170"/>
      <c r="K115" s="182"/>
    </row>
    <row r="116" spans="2:11" customFormat="1" ht="15" customHeight="1">
      <c r="B116" s="193"/>
      <c r="C116" s="170" t="s">
        <v>41</v>
      </c>
      <c r="D116" s="170"/>
      <c r="E116" s="170"/>
      <c r="F116" s="191" t="s">
        <v>4871</v>
      </c>
      <c r="G116" s="170"/>
      <c r="H116" s="170" t="s">
        <v>4916</v>
      </c>
      <c r="I116" s="170" t="s">
        <v>4906</v>
      </c>
      <c r="J116" s="170"/>
      <c r="K116" s="182"/>
    </row>
    <row r="117" spans="2:11" customFormat="1" ht="15" customHeight="1">
      <c r="B117" s="193"/>
      <c r="C117" s="170" t="s">
        <v>50</v>
      </c>
      <c r="D117" s="170"/>
      <c r="E117" s="170"/>
      <c r="F117" s="191" t="s">
        <v>4871</v>
      </c>
      <c r="G117" s="170"/>
      <c r="H117" s="170" t="s">
        <v>4917</v>
      </c>
      <c r="I117" s="170" t="s">
        <v>4918</v>
      </c>
      <c r="J117" s="170"/>
      <c r="K117" s="182"/>
    </row>
    <row r="118" spans="2:11" customFormat="1" ht="15" customHeight="1">
      <c r="B118" s="194"/>
      <c r="C118" s="200"/>
      <c r="D118" s="200"/>
      <c r="E118" s="200"/>
      <c r="F118" s="200"/>
      <c r="G118" s="200"/>
      <c r="H118" s="200"/>
      <c r="I118" s="200"/>
      <c r="J118" s="200"/>
      <c r="K118" s="196"/>
    </row>
    <row r="119" spans="2:11" customFormat="1" ht="18.75" customHeight="1">
      <c r="B119" s="201"/>
      <c r="C119" s="202"/>
      <c r="D119" s="202"/>
      <c r="E119" s="202"/>
      <c r="F119" s="203"/>
      <c r="G119" s="202"/>
      <c r="H119" s="202"/>
      <c r="I119" s="202"/>
      <c r="J119" s="202"/>
      <c r="K119" s="201"/>
    </row>
    <row r="120" spans="2:11" customFormat="1" ht="18.75" customHeight="1">
      <c r="B120" s="177"/>
      <c r="C120" s="177"/>
      <c r="D120" s="177"/>
      <c r="E120" s="177"/>
      <c r="F120" s="177"/>
      <c r="G120" s="177"/>
      <c r="H120" s="177"/>
      <c r="I120" s="177"/>
      <c r="J120" s="177"/>
      <c r="K120" s="177"/>
    </row>
    <row r="121" spans="2:11" customFormat="1" ht="7.5" customHeight="1">
      <c r="B121" s="204"/>
      <c r="C121" s="205"/>
      <c r="D121" s="205"/>
      <c r="E121" s="205"/>
      <c r="F121" s="205"/>
      <c r="G121" s="205"/>
      <c r="H121" s="205"/>
      <c r="I121" s="205"/>
      <c r="J121" s="205"/>
      <c r="K121" s="206"/>
    </row>
    <row r="122" spans="2:11" customFormat="1" ht="45" customHeight="1">
      <c r="B122" s="207"/>
      <c r="C122" s="281" t="s">
        <v>4919</v>
      </c>
      <c r="D122" s="281"/>
      <c r="E122" s="281"/>
      <c r="F122" s="281"/>
      <c r="G122" s="281"/>
      <c r="H122" s="281"/>
      <c r="I122" s="281"/>
      <c r="J122" s="281"/>
      <c r="K122" s="208"/>
    </row>
    <row r="123" spans="2:11" customFormat="1" ht="17.25" customHeight="1">
      <c r="B123" s="209"/>
      <c r="C123" s="183" t="s">
        <v>4865</v>
      </c>
      <c r="D123" s="183"/>
      <c r="E123" s="183"/>
      <c r="F123" s="183" t="s">
        <v>4866</v>
      </c>
      <c r="G123" s="184"/>
      <c r="H123" s="183" t="s">
        <v>47</v>
      </c>
      <c r="I123" s="183" t="s">
        <v>50</v>
      </c>
      <c r="J123" s="183" t="s">
        <v>4867</v>
      </c>
      <c r="K123" s="210"/>
    </row>
    <row r="124" spans="2:11" customFormat="1" ht="17.25" customHeight="1">
      <c r="B124" s="209"/>
      <c r="C124" s="185" t="s">
        <v>4868</v>
      </c>
      <c r="D124" s="185"/>
      <c r="E124" s="185"/>
      <c r="F124" s="186" t="s">
        <v>4869</v>
      </c>
      <c r="G124" s="187"/>
      <c r="H124" s="185"/>
      <c r="I124" s="185"/>
      <c r="J124" s="185" t="s">
        <v>4870</v>
      </c>
      <c r="K124" s="210"/>
    </row>
    <row r="125" spans="2:11" customFormat="1" ht="5.25" customHeight="1">
      <c r="B125" s="211"/>
      <c r="C125" s="188"/>
      <c r="D125" s="188"/>
      <c r="E125" s="188"/>
      <c r="F125" s="188"/>
      <c r="G125" s="212"/>
      <c r="H125" s="188"/>
      <c r="I125" s="188"/>
      <c r="J125" s="188"/>
      <c r="K125" s="213"/>
    </row>
    <row r="126" spans="2:11" customFormat="1" ht="15" customHeight="1">
      <c r="B126" s="211"/>
      <c r="C126" s="170" t="s">
        <v>4874</v>
      </c>
      <c r="D126" s="190"/>
      <c r="E126" s="190"/>
      <c r="F126" s="191" t="s">
        <v>4871</v>
      </c>
      <c r="G126" s="170"/>
      <c r="H126" s="170" t="s">
        <v>4911</v>
      </c>
      <c r="I126" s="170" t="s">
        <v>4873</v>
      </c>
      <c r="J126" s="170">
        <v>120</v>
      </c>
      <c r="K126" s="214"/>
    </row>
    <row r="127" spans="2:11" customFormat="1" ht="15" customHeight="1">
      <c r="B127" s="211"/>
      <c r="C127" s="170" t="s">
        <v>4920</v>
      </c>
      <c r="D127" s="170"/>
      <c r="E127" s="170"/>
      <c r="F127" s="191" t="s">
        <v>4871</v>
      </c>
      <c r="G127" s="170"/>
      <c r="H127" s="170" t="s">
        <v>4921</v>
      </c>
      <c r="I127" s="170" t="s">
        <v>4873</v>
      </c>
      <c r="J127" s="170" t="s">
        <v>4922</v>
      </c>
      <c r="K127" s="214"/>
    </row>
    <row r="128" spans="2:11" customFormat="1" ht="15" customHeight="1">
      <c r="B128" s="211"/>
      <c r="C128" s="170" t="s">
        <v>4819</v>
      </c>
      <c r="D128" s="170"/>
      <c r="E128" s="170"/>
      <c r="F128" s="191" t="s">
        <v>4871</v>
      </c>
      <c r="G128" s="170"/>
      <c r="H128" s="170" t="s">
        <v>4923</v>
      </c>
      <c r="I128" s="170" t="s">
        <v>4873</v>
      </c>
      <c r="J128" s="170" t="s">
        <v>4922</v>
      </c>
      <c r="K128" s="214"/>
    </row>
    <row r="129" spans="2:11" customFormat="1" ht="15" customHeight="1">
      <c r="B129" s="211"/>
      <c r="C129" s="170" t="s">
        <v>4882</v>
      </c>
      <c r="D129" s="170"/>
      <c r="E129" s="170"/>
      <c r="F129" s="191" t="s">
        <v>4877</v>
      </c>
      <c r="G129" s="170"/>
      <c r="H129" s="170" t="s">
        <v>4883</v>
      </c>
      <c r="I129" s="170" t="s">
        <v>4873</v>
      </c>
      <c r="J129" s="170">
        <v>15</v>
      </c>
      <c r="K129" s="214"/>
    </row>
    <row r="130" spans="2:11" customFormat="1" ht="15" customHeight="1">
      <c r="B130" s="211"/>
      <c r="C130" s="170" t="s">
        <v>4884</v>
      </c>
      <c r="D130" s="170"/>
      <c r="E130" s="170"/>
      <c r="F130" s="191" t="s">
        <v>4877</v>
      </c>
      <c r="G130" s="170"/>
      <c r="H130" s="170" t="s">
        <v>4885</v>
      </c>
      <c r="I130" s="170" t="s">
        <v>4873</v>
      </c>
      <c r="J130" s="170">
        <v>15</v>
      </c>
      <c r="K130" s="214"/>
    </row>
    <row r="131" spans="2:11" customFormat="1" ht="15" customHeight="1">
      <c r="B131" s="211"/>
      <c r="C131" s="170" t="s">
        <v>4886</v>
      </c>
      <c r="D131" s="170"/>
      <c r="E131" s="170"/>
      <c r="F131" s="191" t="s">
        <v>4877</v>
      </c>
      <c r="G131" s="170"/>
      <c r="H131" s="170" t="s">
        <v>4887</v>
      </c>
      <c r="I131" s="170" t="s">
        <v>4873</v>
      </c>
      <c r="J131" s="170">
        <v>20</v>
      </c>
      <c r="K131" s="214"/>
    </row>
    <row r="132" spans="2:11" customFormat="1" ht="15" customHeight="1">
      <c r="B132" s="211"/>
      <c r="C132" s="170" t="s">
        <v>4888</v>
      </c>
      <c r="D132" s="170"/>
      <c r="E132" s="170"/>
      <c r="F132" s="191" t="s">
        <v>4877</v>
      </c>
      <c r="G132" s="170"/>
      <c r="H132" s="170" t="s">
        <v>4889</v>
      </c>
      <c r="I132" s="170" t="s">
        <v>4873</v>
      </c>
      <c r="J132" s="170">
        <v>20</v>
      </c>
      <c r="K132" s="214"/>
    </row>
    <row r="133" spans="2:11" customFormat="1" ht="15" customHeight="1">
      <c r="B133" s="211"/>
      <c r="C133" s="170" t="s">
        <v>4876</v>
      </c>
      <c r="D133" s="170"/>
      <c r="E133" s="170"/>
      <c r="F133" s="191" t="s">
        <v>4877</v>
      </c>
      <c r="G133" s="170"/>
      <c r="H133" s="170" t="s">
        <v>4911</v>
      </c>
      <c r="I133" s="170" t="s">
        <v>4873</v>
      </c>
      <c r="J133" s="170">
        <v>50</v>
      </c>
      <c r="K133" s="214"/>
    </row>
    <row r="134" spans="2:11" customFormat="1" ht="15" customHeight="1">
      <c r="B134" s="211"/>
      <c r="C134" s="170" t="s">
        <v>4890</v>
      </c>
      <c r="D134" s="170"/>
      <c r="E134" s="170"/>
      <c r="F134" s="191" t="s">
        <v>4877</v>
      </c>
      <c r="G134" s="170"/>
      <c r="H134" s="170" t="s">
        <v>4911</v>
      </c>
      <c r="I134" s="170" t="s">
        <v>4873</v>
      </c>
      <c r="J134" s="170">
        <v>50</v>
      </c>
      <c r="K134" s="214"/>
    </row>
    <row r="135" spans="2:11" customFormat="1" ht="15" customHeight="1">
      <c r="B135" s="211"/>
      <c r="C135" s="170" t="s">
        <v>4896</v>
      </c>
      <c r="D135" s="170"/>
      <c r="E135" s="170"/>
      <c r="F135" s="191" t="s">
        <v>4877</v>
      </c>
      <c r="G135" s="170"/>
      <c r="H135" s="170" t="s">
        <v>4911</v>
      </c>
      <c r="I135" s="170" t="s">
        <v>4873</v>
      </c>
      <c r="J135" s="170">
        <v>50</v>
      </c>
      <c r="K135" s="214"/>
    </row>
    <row r="136" spans="2:11" customFormat="1" ht="15" customHeight="1">
      <c r="B136" s="211"/>
      <c r="C136" s="170" t="s">
        <v>4898</v>
      </c>
      <c r="D136" s="170"/>
      <c r="E136" s="170"/>
      <c r="F136" s="191" t="s">
        <v>4877</v>
      </c>
      <c r="G136" s="170"/>
      <c r="H136" s="170" t="s">
        <v>4911</v>
      </c>
      <c r="I136" s="170" t="s">
        <v>4873</v>
      </c>
      <c r="J136" s="170">
        <v>50</v>
      </c>
      <c r="K136" s="214"/>
    </row>
    <row r="137" spans="2:11" customFormat="1" ht="15" customHeight="1">
      <c r="B137" s="211"/>
      <c r="C137" s="170" t="s">
        <v>4899</v>
      </c>
      <c r="D137" s="170"/>
      <c r="E137" s="170"/>
      <c r="F137" s="191" t="s">
        <v>4877</v>
      </c>
      <c r="G137" s="170"/>
      <c r="H137" s="170" t="s">
        <v>4924</v>
      </c>
      <c r="I137" s="170" t="s">
        <v>4873</v>
      </c>
      <c r="J137" s="170">
        <v>255</v>
      </c>
      <c r="K137" s="214"/>
    </row>
    <row r="138" spans="2:11" customFormat="1" ht="15" customHeight="1">
      <c r="B138" s="211"/>
      <c r="C138" s="170" t="s">
        <v>4901</v>
      </c>
      <c r="D138" s="170"/>
      <c r="E138" s="170"/>
      <c r="F138" s="191" t="s">
        <v>4871</v>
      </c>
      <c r="G138" s="170"/>
      <c r="H138" s="170" t="s">
        <v>4925</v>
      </c>
      <c r="I138" s="170" t="s">
        <v>4903</v>
      </c>
      <c r="J138" s="170"/>
      <c r="K138" s="214"/>
    </row>
    <row r="139" spans="2:11" customFormat="1" ht="15" customHeight="1">
      <c r="B139" s="211"/>
      <c r="C139" s="170" t="s">
        <v>4904</v>
      </c>
      <c r="D139" s="170"/>
      <c r="E139" s="170"/>
      <c r="F139" s="191" t="s">
        <v>4871</v>
      </c>
      <c r="G139" s="170"/>
      <c r="H139" s="170" t="s">
        <v>4926</v>
      </c>
      <c r="I139" s="170" t="s">
        <v>4906</v>
      </c>
      <c r="J139" s="170"/>
      <c r="K139" s="214"/>
    </row>
    <row r="140" spans="2:11" customFormat="1" ht="15" customHeight="1">
      <c r="B140" s="211"/>
      <c r="C140" s="170" t="s">
        <v>4907</v>
      </c>
      <c r="D140" s="170"/>
      <c r="E140" s="170"/>
      <c r="F140" s="191" t="s">
        <v>4871</v>
      </c>
      <c r="G140" s="170"/>
      <c r="H140" s="170" t="s">
        <v>4907</v>
      </c>
      <c r="I140" s="170" t="s">
        <v>4906</v>
      </c>
      <c r="J140" s="170"/>
      <c r="K140" s="214"/>
    </row>
    <row r="141" spans="2:11" customFormat="1" ht="15" customHeight="1">
      <c r="B141" s="211"/>
      <c r="C141" s="170" t="s">
        <v>31</v>
      </c>
      <c r="D141" s="170"/>
      <c r="E141" s="170"/>
      <c r="F141" s="191" t="s">
        <v>4871</v>
      </c>
      <c r="G141" s="170"/>
      <c r="H141" s="170" t="s">
        <v>4927</v>
      </c>
      <c r="I141" s="170" t="s">
        <v>4906</v>
      </c>
      <c r="J141" s="170"/>
      <c r="K141" s="214"/>
    </row>
    <row r="142" spans="2:11" customFormat="1" ht="15" customHeight="1">
      <c r="B142" s="211"/>
      <c r="C142" s="170" t="s">
        <v>4928</v>
      </c>
      <c r="D142" s="170"/>
      <c r="E142" s="170"/>
      <c r="F142" s="191" t="s">
        <v>4871</v>
      </c>
      <c r="G142" s="170"/>
      <c r="H142" s="170" t="s">
        <v>4929</v>
      </c>
      <c r="I142" s="170" t="s">
        <v>4906</v>
      </c>
      <c r="J142" s="170"/>
      <c r="K142" s="214"/>
    </row>
    <row r="143" spans="2:11" customFormat="1" ht="15" customHeight="1">
      <c r="B143" s="215"/>
      <c r="C143" s="216"/>
      <c r="D143" s="216"/>
      <c r="E143" s="216"/>
      <c r="F143" s="216"/>
      <c r="G143" s="216"/>
      <c r="H143" s="216"/>
      <c r="I143" s="216"/>
      <c r="J143" s="216"/>
      <c r="K143" s="217"/>
    </row>
    <row r="144" spans="2:11" customFormat="1" ht="18.75" customHeight="1">
      <c r="B144" s="202"/>
      <c r="C144" s="202"/>
      <c r="D144" s="202"/>
      <c r="E144" s="202"/>
      <c r="F144" s="203"/>
      <c r="G144" s="202"/>
      <c r="H144" s="202"/>
      <c r="I144" s="202"/>
      <c r="J144" s="202"/>
      <c r="K144" s="202"/>
    </row>
    <row r="145" spans="2:11" customFormat="1" ht="18.75" customHeight="1">
      <c r="B145" s="177"/>
      <c r="C145" s="177"/>
      <c r="D145" s="177"/>
      <c r="E145" s="177"/>
      <c r="F145" s="177"/>
      <c r="G145" s="177"/>
      <c r="H145" s="177"/>
      <c r="I145" s="177"/>
      <c r="J145" s="177"/>
      <c r="K145" s="177"/>
    </row>
    <row r="146" spans="2:11" customFormat="1" ht="7.5" customHeight="1">
      <c r="B146" s="178"/>
      <c r="C146" s="179"/>
      <c r="D146" s="179"/>
      <c r="E146" s="179"/>
      <c r="F146" s="179"/>
      <c r="G146" s="179"/>
      <c r="H146" s="179"/>
      <c r="I146" s="179"/>
      <c r="J146" s="179"/>
      <c r="K146" s="180"/>
    </row>
    <row r="147" spans="2:11" customFormat="1" ht="45" customHeight="1">
      <c r="B147" s="181"/>
      <c r="C147" s="283" t="s">
        <v>4930</v>
      </c>
      <c r="D147" s="283"/>
      <c r="E147" s="283"/>
      <c r="F147" s="283"/>
      <c r="G147" s="283"/>
      <c r="H147" s="283"/>
      <c r="I147" s="283"/>
      <c r="J147" s="283"/>
      <c r="K147" s="182"/>
    </row>
    <row r="148" spans="2:11" customFormat="1" ht="17.25" customHeight="1">
      <c r="B148" s="181"/>
      <c r="C148" s="183" t="s">
        <v>4865</v>
      </c>
      <c r="D148" s="183"/>
      <c r="E148" s="183"/>
      <c r="F148" s="183" t="s">
        <v>4866</v>
      </c>
      <c r="G148" s="184"/>
      <c r="H148" s="183" t="s">
        <v>47</v>
      </c>
      <c r="I148" s="183" t="s">
        <v>50</v>
      </c>
      <c r="J148" s="183" t="s">
        <v>4867</v>
      </c>
      <c r="K148" s="182"/>
    </row>
    <row r="149" spans="2:11" customFormat="1" ht="17.25" customHeight="1">
      <c r="B149" s="181"/>
      <c r="C149" s="185" t="s">
        <v>4868</v>
      </c>
      <c r="D149" s="185"/>
      <c r="E149" s="185"/>
      <c r="F149" s="186" t="s">
        <v>4869</v>
      </c>
      <c r="G149" s="187"/>
      <c r="H149" s="185"/>
      <c r="I149" s="185"/>
      <c r="J149" s="185" t="s">
        <v>4870</v>
      </c>
      <c r="K149" s="182"/>
    </row>
    <row r="150" spans="2:11" customFormat="1" ht="5.25" customHeight="1">
      <c r="B150" s="193"/>
      <c r="C150" s="188"/>
      <c r="D150" s="188"/>
      <c r="E150" s="188"/>
      <c r="F150" s="188"/>
      <c r="G150" s="189"/>
      <c r="H150" s="188"/>
      <c r="I150" s="188"/>
      <c r="J150" s="188"/>
      <c r="K150" s="214"/>
    </row>
    <row r="151" spans="2:11" customFormat="1" ht="15" customHeight="1">
      <c r="B151" s="193"/>
      <c r="C151" s="218" t="s">
        <v>4874</v>
      </c>
      <c r="D151" s="170"/>
      <c r="E151" s="170"/>
      <c r="F151" s="219" t="s">
        <v>4871</v>
      </c>
      <c r="G151" s="170"/>
      <c r="H151" s="218" t="s">
        <v>4911</v>
      </c>
      <c r="I151" s="218" t="s">
        <v>4873</v>
      </c>
      <c r="J151" s="218">
        <v>120</v>
      </c>
      <c r="K151" s="214"/>
    </row>
    <row r="152" spans="2:11" customFormat="1" ht="15" customHeight="1">
      <c r="B152" s="193"/>
      <c r="C152" s="218" t="s">
        <v>4920</v>
      </c>
      <c r="D152" s="170"/>
      <c r="E152" s="170"/>
      <c r="F152" s="219" t="s">
        <v>4871</v>
      </c>
      <c r="G152" s="170"/>
      <c r="H152" s="218" t="s">
        <v>4931</v>
      </c>
      <c r="I152" s="218" t="s">
        <v>4873</v>
      </c>
      <c r="J152" s="218" t="s">
        <v>4922</v>
      </c>
      <c r="K152" s="214"/>
    </row>
    <row r="153" spans="2:11" customFormat="1" ht="15" customHeight="1">
      <c r="B153" s="193"/>
      <c r="C153" s="218" t="s">
        <v>4819</v>
      </c>
      <c r="D153" s="170"/>
      <c r="E153" s="170"/>
      <c r="F153" s="219" t="s">
        <v>4871</v>
      </c>
      <c r="G153" s="170"/>
      <c r="H153" s="218" t="s">
        <v>4932</v>
      </c>
      <c r="I153" s="218" t="s">
        <v>4873</v>
      </c>
      <c r="J153" s="218" t="s">
        <v>4922</v>
      </c>
      <c r="K153" s="214"/>
    </row>
    <row r="154" spans="2:11" customFormat="1" ht="15" customHeight="1">
      <c r="B154" s="193"/>
      <c r="C154" s="218" t="s">
        <v>4876</v>
      </c>
      <c r="D154" s="170"/>
      <c r="E154" s="170"/>
      <c r="F154" s="219" t="s">
        <v>4877</v>
      </c>
      <c r="G154" s="170"/>
      <c r="H154" s="218" t="s">
        <v>4911</v>
      </c>
      <c r="I154" s="218" t="s">
        <v>4873</v>
      </c>
      <c r="J154" s="218">
        <v>50</v>
      </c>
      <c r="K154" s="214"/>
    </row>
    <row r="155" spans="2:11" customFormat="1" ht="15" customHeight="1">
      <c r="B155" s="193"/>
      <c r="C155" s="218" t="s">
        <v>4879</v>
      </c>
      <c r="D155" s="170"/>
      <c r="E155" s="170"/>
      <c r="F155" s="219" t="s">
        <v>4871</v>
      </c>
      <c r="G155" s="170"/>
      <c r="H155" s="218" t="s">
        <v>4911</v>
      </c>
      <c r="I155" s="218" t="s">
        <v>4881</v>
      </c>
      <c r="J155" s="218"/>
      <c r="K155" s="214"/>
    </row>
    <row r="156" spans="2:11" customFormat="1" ht="15" customHeight="1">
      <c r="B156" s="193"/>
      <c r="C156" s="218" t="s">
        <v>4890</v>
      </c>
      <c r="D156" s="170"/>
      <c r="E156" s="170"/>
      <c r="F156" s="219" t="s">
        <v>4877</v>
      </c>
      <c r="G156" s="170"/>
      <c r="H156" s="218" t="s">
        <v>4911</v>
      </c>
      <c r="I156" s="218" t="s">
        <v>4873</v>
      </c>
      <c r="J156" s="218">
        <v>50</v>
      </c>
      <c r="K156" s="214"/>
    </row>
    <row r="157" spans="2:11" customFormat="1" ht="15" customHeight="1">
      <c r="B157" s="193"/>
      <c r="C157" s="218" t="s">
        <v>4898</v>
      </c>
      <c r="D157" s="170"/>
      <c r="E157" s="170"/>
      <c r="F157" s="219" t="s">
        <v>4877</v>
      </c>
      <c r="G157" s="170"/>
      <c r="H157" s="218" t="s">
        <v>4911</v>
      </c>
      <c r="I157" s="218" t="s">
        <v>4873</v>
      </c>
      <c r="J157" s="218">
        <v>50</v>
      </c>
      <c r="K157" s="214"/>
    </row>
    <row r="158" spans="2:11" customFormat="1" ht="15" customHeight="1">
      <c r="B158" s="193"/>
      <c r="C158" s="218" t="s">
        <v>4896</v>
      </c>
      <c r="D158" s="170"/>
      <c r="E158" s="170"/>
      <c r="F158" s="219" t="s">
        <v>4877</v>
      </c>
      <c r="G158" s="170"/>
      <c r="H158" s="218" t="s">
        <v>4911</v>
      </c>
      <c r="I158" s="218" t="s">
        <v>4873</v>
      </c>
      <c r="J158" s="218">
        <v>50</v>
      </c>
      <c r="K158" s="214"/>
    </row>
    <row r="159" spans="2:11" customFormat="1" ht="15" customHeight="1">
      <c r="B159" s="193"/>
      <c r="C159" s="218" t="s">
        <v>83</v>
      </c>
      <c r="D159" s="170"/>
      <c r="E159" s="170"/>
      <c r="F159" s="219" t="s">
        <v>4871</v>
      </c>
      <c r="G159" s="170"/>
      <c r="H159" s="218" t="s">
        <v>4933</v>
      </c>
      <c r="I159" s="218" t="s">
        <v>4873</v>
      </c>
      <c r="J159" s="218" t="s">
        <v>4934</v>
      </c>
      <c r="K159" s="214"/>
    </row>
    <row r="160" spans="2:11" customFormat="1" ht="15" customHeight="1">
      <c r="B160" s="193"/>
      <c r="C160" s="218" t="s">
        <v>4935</v>
      </c>
      <c r="D160" s="170"/>
      <c r="E160" s="170"/>
      <c r="F160" s="219" t="s">
        <v>4871</v>
      </c>
      <c r="G160" s="170"/>
      <c r="H160" s="218" t="s">
        <v>4936</v>
      </c>
      <c r="I160" s="218" t="s">
        <v>4906</v>
      </c>
      <c r="J160" s="218"/>
      <c r="K160" s="214"/>
    </row>
    <row r="161" spans="2:11" customFormat="1" ht="15" customHeight="1">
      <c r="B161" s="220"/>
      <c r="C161" s="200"/>
      <c r="D161" s="200"/>
      <c r="E161" s="200"/>
      <c r="F161" s="200"/>
      <c r="G161" s="200"/>
      <c r="H161" s="200"/>
      <c r="I161" s="200"/>
      <c r="J161" s="200"/>
      <c r="K161" s="221"/>
    </row>
    <row r="162" spans="2:11" customFormat="1" ht="18.75" customHeight="1">
      <c r="B162" s="202"/>
      <c r="C162" s="212"/>
      <c r="D162" s="212"/>
      <c r="E162" s="212"/>
      <c r="F162" s="222"/>
      <c r="G162" s="212"/>
      <c r="H162" s="212"/>
      <c r="I162" s="212"/>
      <c r="J162" s="212"/>
      <c r="K162" s="202"/>
    </row>
    <row r="163" spans="2:11" customFormat="1" ht="18.75" customHeight="1">
      <c r="B163" s="177"/>
      <c r="C163" s="177"/>
      <c r="D163" s="177"/>
      <c r="E163" s="177"/>
      <c r="F163" s="177"/>
      <c r="G163" s="177"/>
      <c r="H163" s="177"/>
      <c r="I163" s="177"/>
      <c r="J163" s="177"/>
      <c r="K163" s="177"/>
    </row>
    <row r="164" spans="2:11" customFormat="1" ht="7.5" customHeight="1">
      <c r="B164" s="159"/>
      <c r="C164" s="160"/>
      <c r="D164" s="160"/>
      <c r="E164" s="160"/>
      <c r="F164" s="160"/>
      <c r="G164" s="160"/>
      <c r="H164" s="160"/>
      <c r="I164" s="160"/>
      <c r="J164" s="160"/>
      <c r="K164" s="161"/>
    </row>
    <row r="165" spans="2:11" customFormat="1" ht="45" customHeight="1">
      <c r="B165" s="162"/>
      <c r="C165" s="281" t="s">
        <v>4937</v>
      </c>
      <c r="D165" s="281"/>
      <c r="E165" s="281"/>
      <c r="F165" s="281"/>
      <c r="G165" s="281"/>
      <c r="H165" s="281"/>
      <c r="I165" s="281"/>
      <c r="J165" s="281"/>
      <c r="K165" s="163"/>
    </row>
    <row r="166" spans="2:11" customFormat="1" ht="17.25" customHeight="1">
      <c r="B166" s="162"/>
      <c r="C166" s="183" t="s">
        <v>4865</v>
      </c>
      <c r="D166" s="183"/>
      <c r="E166" s="183"/>
      <c r="F166" s="183" t="s">
        <v>4866</v>
      </c>
      <c r="G166" s="223"/>
      <c r="H166" s="224" t="s">
        <v>47</v>
      </c>
      <c r="I166" s="224" t="s">
        <v>50</v>
      </c>
      <c r="J166" s="183" t="s">
        <v>4867</v>
      </c>
      <c r="K166" s="163"/>
    </row>
    <row r="167" spans="2:11" customFormat="1" ht="17.25" customHeight="1">
      <c r="B167" s="164"/>
      <c r="C167" s="185" t="s">
        <v>4868</v>
      </c>
      <c r="D167" s="185"/>
      <c r="E167" s="185"/>
      <c r="F167" s="186" t="s">
        <v>4869</v>
      </c>
      <c r="G167" s="225"/>
      <c r="H167" s="226"/>
      <c r="I167" s="226"/>
      <c r="J167" s="185" t="s">
        <v>4870</v>
      </c>
      <c r="K167" s="165"/>
    </row>
    <row r="168" spans="2:11" customFormat="1" ht="5.25" customHeight="1">
      <c r="B168" s="193"/>
      <c r="C168" s="188"/>
      <c r="D168" s="188"/>
      <c r="E168" s="188"/>
      <c r="F168" s="188"/>
      <c r="G168" s="189"/>
      <c r="H168" s="188"/>
      <c r="I168" s="188"/>
      <c r="J168" s="188"/>
      <c r="K168" s="214"/>
    </row>
    <row r="169" spans="2:11" customFormat="1" ht="15" customHeight="1">
      <c r="B169" s="193"/>
      <c r="C169" s="170" t="s">
        <v>4874</v>
      </c>
      <c r="D169" s="170"/>
      <c r="E169" s="170"/>
      <c r="F169" s="191" t="s">
        <v>4871</v>
      </c>
      <c r="G169" s="170"/>
      <c r="H169" s="170" t="s">
        <v>4911</v>
      </c>
      <c r="I169" s="170" t="s">
        <v>4873</v>
      </c>
      <c r="J169" s="170">
        <v>120</v>
      </c>
      <c r="K169" s="214"/>
    </row>
    <row r="170" spans="2:11" customFormat="1" ht="15" customHeight="1">
      <c r="B170" s="193"/>
      <c r="C170" s="170" t="s">
        <v>4920</v>
      </c>
      <c r="D170" s="170"/>
      <c r="E170" s="170"/>
      <c r="F170" s="191" t="s">
        <v>4871</v>
      </c>
      <c r="G170" s="170"/>
      <c r="H170" s="170" t="s">
        <v>4921</v>
      </c>
      <c r="I170" s="170" t="s">
        <v>4873</v>
      </c>
      <c r="J170" s="170" t="s">
        <v>4922</v>
      </c>
      <c r="K170" s="214"/>
    </row>
    <row r="171" spans="2:11" customFormat="1" ht="15" customHeight="1">
      <c r="B171" s="193"/>
      <c r="C171" s="170" t="s">
        <v>4819</v>
      </c>
      <c r="D171" s="170"/>
      <c r="E171" s="170"/>
      <c r="F171" s="191" t="s">
        <v>4871</v>
      </c>
      <c r="G171" s="170"/>
      <c r="H171" s="170" t="s">
        <v>4938</v>
      </c>
      <c r="I171" s="170" t="s">
        <v>4873</v>
      </c>
      <c r="J171" s="170" t="s">
        <v>4922</v>
      </c>
      <c r="K171" s="214"/>
    </row>
    <row r="172" spans="2:11" customFormat="1" ht="15" customHeight="1">
      <c r="B172" s="193"/>
      <c r="C172" s="170" t="s">
        <v>4876</v>
      </c>
      <c r="D172" s="170"/>
      <c r="E172" s="170"/>
      <c r="F172" s="191" t="s">
        <v>4877</v>
      </c>
      <c r="G172" s="170"/>
      <c r="H172" s="170" t="s">
        <v>4938</v>
      </c>
      <c r="I172" s="170" t="s">
        <v>4873</v>
      </c>
      <c r="J172" s="170">
        <v>50</v>
      </c>
      <c r="K172" s="214"/>
    </row>
    <row r="173" spans="2:11" customFormat="1" ht="15" customHeight="1">
      <c r="B173" s="193"/>
      <c r="C173" s="170" t="s">
        <v>4879</v>
      </c>
      <c r="D173" s="170"/>
      <c r="E173" s="170"/>
      <c r="F173" s="191" t="s">
        <v>4871</v>
      </c>
      <c r="G173" s="170"/>
      <c r="H173" s="170" t="s">
        <v>4938</v>
      </c>
      <c r="I173" s="170" t="s">
        <v>4881</v>
      </c>
      <c r="J173" s="170"/>
      <c r="K173" s="214"/>
    </row>
    <row r="174" spans="2:11" customFormat="1" ht="15" customHeight="1">
      <c r="B174" s="193"/>
      <c r="C174" s="170" t="s">
        <v>4890</v>
      </c>
      <c r="D174" s="170"/>
      <c r="E174" s="170"/>
      <c r="F174" s="191" t="s">
        <v>4877</v>
      </c>
      <c r="G174" s="170"/>
      <c r="H174" s="170" t="s">
        <v>4938</v>
      </c>
      <c r="I174" s="170" t="s">
        <v>4873</v>
      </c>
      <c r="J174" s="170">
        <v>50</v>
      </c>
      <c r="K174" s="214"/>
    </row>
    <row r="175" spans="2:11" customFormat="1" ht="15" customHeight="1">
      <c r="B175" s="193"/>
      <c r="C175" s="170" t="s">
        <v>4898</v>
      </c>
      <c r="D175" s="170"/>
      <c r="E175" s="170"/>
      <c r="F175" s="191" t="s">
        <v>4877</v>
      </c>
      <c r="G175" s="170"/>
      <c r="H175" s="170" t="s">
        <v>4938</v>
      </c>
      <c r="I175" s="170" t="s">
        <v>4873</v>
      </c>
      <c r="J175" s="170">
        <v>50</v>
      </c>
      <c r="K175" s="214"/>
    </row>
    <row r="176" spans="2:11" customFormat="1" ht="15" customHeight="1">
      <c r="B176" s="193"/>
      <c r="C176" s="170" t="s">
        <v>4896</v>
      </c>
      <c r="D176" s="170"/>
      <c r="E176" s="170"/>
      <c r="F176" s="191" t="s">
        <v>4877</v>
      </c>
      <c r="G176" s="170"/>
      <c r="H176" s="170" t="s">
        <v>4938</v>
      </c>
      <c r="I176" s="170" t="s">
        <v>4873</v>
      </c>
      <c r="J176" s="170">
        <v>50</v>
      </c>
      <c r="K176" s="214"/>
    </row>
    <row r="177" spans="2:11" customFormat="1" ht="15" customHeight="1">
      <c r="B177" s="193"/>
      <c r="C177" s="170" t="s">
        <v>110</v>
      </c>
      <c r="D177" s="170"/>
      <c r="E177" s="170"/>
      <c r="F177" s="191" t="s">
        <v>4871</v>
      </c>
      <c r="G177" s="170"/>
      <c r="H177" s="170" t="s">
        <v>4939</v>
      </c>
      <c r="I177" s="170" t="s">
        <v>4940</v>
      </c>
      <c r="J177" s="170"/>
      <c r="K177" s="214"/>
    </row>
    <row r="178" spans="2:11" customFormat="1" ht="15" customHeight="1">
      <c r="B178" s="193"/>
      <c r="C178" s="170" t="s">
        <v>50</v>
      </c>
      <c r="D178" s="170"/>
      <c r="E178" s="170"/>
      <c r="F178" s="191" t="s">
        <v>4871</v>
      </c>
      <c r="G178" s="170"/>
      <c r="H178" s="170" t="s">
        <v>4941</v>
      </c>
      <c r="I178" s="170" t="s">
        <v>4942</v>
      </c>
      <c r="J178" s="170">
        <v>1</v>
      </c>
      <c r="K178" s="214"/>
    </row>
    <row r="179" spans="2:11" customFormat="1" ht="15" customHeight="1">
      <c r="B179" s="193"/>
      <c r="C179" s="170" t="s">
        <v>46</v>
      </c>
      <c r="D179" s="170"/>
      <c r="E179" s="170"/>
      <c r="F179" s="191" t="s">
        <v>4871</v>
      </c>
      <c r="G179" s="170"/>
      <c r="H179" s="170" t="s">
        <v>4943</v>
      </c>
      <c r="I179" s="170" t="s">
        <v>4873</v>
      </c>
      <c r="J179" s="170">
        <v>20</v>
      </c>
      <c r="K179" s="214"/>
    </row>
    <row r="180" spans="2:11" customFormat="1" ht="15" customHeight="1">
      <c r="B180" s="193"/>
      <c r="C180" s="170" t="s">
        <v>47</v>
      </c>
      <c r="D180" s="170"/>
      <c r="E180" s="170"/>
      <c r="F180" s="191" t="s">
        <v>4871</v>
      </c>
      <c r="G180" s="170"/>
      <c r="H180" s="170" t="s">
        <v>4944</v>
      </c>
      <c r="I180" s="170" t="s">
        <v>4873</v>
      </c>
      <c r="J180" s="170">
        <v>255</v>
      </c>
      <c r="K180" s="214"/>
    </row>
    <row r="181" spans="2:11" customFormat="1" ht="15" customHeight="1">
      <c r="B181" s="193"/>
      <c r="C181" s="170" t="s">
        <v>111</v>
      </c>
      <c r="D181" s="170"/>
      <c r="E181" s="170"/>
      <c r="F181" s="191" t="s">
        <v>4871</v>
      </c>
      <c r="G181" s="170"/>
      <c r="H181" s="170" t="s">
        <v>4835</v>
      </c>
      <c r="I181" s="170" t="s">
        <v>4873</v>
      </c>
      <c r="J181" s="170">
        <v>10</v>
      </c>
      <c r="K181" s="214"/>
    </row>
    <row r="182" spans="2:11" customFormat="1" ht="15" customHeight="1">
      <c r="B182" s="193"/>
      <c r="C182" s="170" t="s">
        <v>112</v>
      </c>
      <c r="D182" s="170"/>
      <c r="E182" s="170"/>
      <c r="F182" s="191" t="s">
        <v>4871</v>
      </c>
      <c r="G182" s="170"/>
      <c r="H182" s="170" t="s">
        <v>4945</v>
      </c>
      <c r="I182" s="170" t="s">
        <v>4906</v>
      </c>
      <c r="J182" s="170"/>
      <c r="K182" s="214"/>
    </row>
    <row r="183" spans="2:11" customFormat="1" ht="15" customHeight="1">
      <c r="B183" s="193"/>
      <c r="C183" s="170" t="s">
        <v>4946</v>
      </c>
      <c r="D183" s="170"/>
      <c r="E183" s="170"/>
      <c r="F183" s="191" t="s">
        <v>4871</v>
      </c>
      <c r="G183" s="170"/>
      <c r="H183" s="170" t="s">
        <v>4947</v>
      </c>
      <c r="I183" s="170" t="s">
        <v>4906</v>
      </c>
      <c r="J183" s="170"/>
      <c r="K183" s="214"/>
    </row>
    <row r="184" spans="2:11" customFormat="1" ht="15" customHeight="1">
      <c r="B184" s="193"/>
      <c r="C184" s="170" t="s">
        <v>4935</v>
      </c>
      <c r="D184" s="170"/>
      <c r="E184" s="170"/>
      <c r="F184" s="191" t="s">
        <v>4871</v>
      </c>
      <c r="G184" s="170"/>
      <c r="H184" s="170" t="s">
        <v>4948</v>
      </c>
      <c r="I184" s="170" t="s">
        <v>4906</v>
      </c>
      <c r="J184" s="170"/>
      <c r="K184" s="214"/>
    </row>
    <row r="185" spans="2:11" customFormat="1" ht="15" customHeight="1">
      <c r="B185" s="193"/>
      <c r="C185" s="170" t="s">
        <v>114</v>
      </c>
      <c r="D185" s="170"/>
      <c r="E185" s="170"/>
      <c r="F185" s="191" t="s">
        <v>4877</v>
      </c>
      <c r="G185" s="170"/>
      <c r="H185" s="170" t="s">
        <v>4949</v>
      </c>
      <c r="I185" s="170" t="s">
        <v>4873</v>
      </c>
      <c r="J185" s="170">
        <v>50</v>
      </c>
      <c r="K185" s="214"/>
    </row>
    <row r="186" spans="2:11" customFormat="1" ht="15" customHeight="1">
      <c r="B186" s="193"/>
      <c r="C186" s="170" t="s">
        <v>4950</v>
      </c>
      <c r="D186" s="170"/>
      <c r="E186" s="170"/>
      <c r="F186" s="191" t="s">
        <v>4877</v>
      </c>
      <c r="G186" s="170"/>
      <c r="H186" s="170" t="s">
        <v>4951</v>
      </c>
      <c r="I186" s="170" t="s">
        <v>4952</v>
      </c>
      <c r="J186" s="170"/>
      <c r="K186" s="214"/>
    </row>
    <row r="187" spans="2:11" customFormat="1" ht="15" customHeight="1">
      <c r="B187" s="193"/>
      <c r="C187" s="170" t="s">
        <v>4953</v>
      </c>
      <c r="D187" s="170"/>
      <c r="E187" s="170"/>
      <c r="F187" s="191" t="s">
        <v>4877</v>
      </c>
      <c r="G187" s="170"/>
      <c r="H187" s="170" t="s">
        <v>4954</v>
      </c>
      <c r="I187" s="170" t="s">
        <v>4952</v>
      </c>
      <c r="J187" s="170"/>
      <c r="K187" s="214"/>
    </row>
    <row r="188" spans="2:11" customFormat="1" ht="15" customHeight="1">
      <c r="B188" s="193"/>
      <c r="C188" s="170" t="s">
        <v>4955</v>
      </c>
      <c r="D188" s="170"/>
      <c r="E188" s="170"/>
      <c r="F188" s="191" t="s">
        <v>4877</v>
      </c>
      <c r="G188" s="170"/>
      <c r="H188" s="170" t="s">
        <v>4956</v>
      </c>
      <c r="I188" s="170" t="s">
        <v>4952</v>
      </c>
      <c r="J188" s="170"/>
      <c r="K188" s="214"/>
    </row>
    <row r="189" spans="2:11" customFormat="1" ht="15" customHeight="1">
      <c r="B189" s="193"/>
      <c r="C189" s="227" t="s">
        <v>4957</v>
      </c>
      <c r="D189" s="170"/>
      <c r="E189" s="170"/>
      <c r="F189" s="191" t="s">
        <v>4877</v>
      </c>
      <c r="G189" s="170"/>
      <c r="H189" s="170" t="s">
        <v>4958</v>
      </c>
      <c r="I189" s="170" t="s">
        <v>4959</v>
      </c>
      <c r="J189" s="228" t="s">
        <v>4960</v>
      </c>
      <c r="K189" s="214"/>
    </row>
    <row r="190" spans="2:11" customFormat="1" ht="15" customHeight="1">
      <c r="B190" s="229"/>
      <c r="C190" s="230" t="s">
        <v>4961</v>
      </c>
      <c r="D190" s="231"/>
      <c r="E190" s="231"/>
      <c r="F190" s="232" t="s">
        <v>4877</v>
      </c>
      <c r="G190" s="231"/>
      <c r="H190" s="231" t="s">
        <v>4962</v>
      </c>
      <c r="I190" s="231" t="s">
        <v>4959</v>
      </c>
      <c r="J190" s="233" t="s">
        <v>4960</v>
      </c>
      <c r="K190" s="234"/>
    </row>
    <row r="191" spans="2:11" customFormat="1" ht="15" customHeight="1">
      <c r="B191" s="193"/>
      <c r="C191" s="227" t="s">
        <v>35</v>
      </c>
      <c r="D191" s="170"/>
      <c r="E191" s="170"/>
      <c r="F191" s="191" t="s">
        <v>4871</v>
      </c>
      <c r="G191" s="170"/>
      <c r="H191" s="167" t="s">
        <v>4963</v>
      </c>
      <c r="I191" s="170" t="s">
        <v>4964</v>
      </c>
      <c r="J191" s="170"/>
      <c r="K191" s="214"/>
    </row>
    <row r="192" spans="2:11" customFormat="1" ht="15" customHeight="1">
      <c r="B192" s="193"/>
      <c r="C192" s="227" t="s">
        <v>4965</v>
      </c>
      <c r="D192" s="170"/>
      <c r="E192" s="170"/>
      <c r="F192" s="191" t="s">
        <v>4871</v>
      </c>
      <c r="G192" s="170"/>
      <c r="H192" s="170" t="s">
        <v>4966</v>
      </c>
      <c r="I192" s="170" t="s">
        <v>4906</v>
      </c>
      <c r="J192" s="170"/>
      <c r="K192" s="214"/>
    </row>
    <row r="193" spans="2:11" customFormat="1" ht="15" customHeight="1">
      <c r="B193" s="193"/>
      <c r="C193" s="227" t="s">
        <v>4967</v>
      </c>
      <c r="D193" s="170"/>
      <c r="E193" s="170"/>
      <c r="F193" s="191" t="s">
        <v>4871</v>
      </c>
      <c r="G193" s="170"/>
      <c r="H193" s="170" t="s">
        <v>4968</v>
      </c>
      <c r="I193" s="170" t="s">
        <v>4906</v>
      </c>
      <c r="J193" s="170"/>
      <c r="K193" s="214"/>
    </row>
    <row r="194" spans="2:11" customFormat="1" ht="15" customHeight="1">
      <c r="B194" s="193"/>
      <c r="C194" s="227" t="s">
        <v>4969</v>
      </c>
      <c r="D194" s="170"/>
      <c r="E194" s="170"/>
      <c r="F194" s="191" t="s">
        <v>4877</v>
      </c>
      <c r="G194" s="170"/>
      <c r="H194" s="170" t="s">
        <v>4970</v>
      </c>
      <c r="I194" s="170" t="s">
        <v>4906</v>
      </c>
      <c r="J194" s="170"/>
      <c r="K194" s="214"/>
    </row>
    <row r="195" spans="2:11" customFormat="1" ht="15" customHeight="1">
      <c r="B195" s="220"/>
      <c r="C195" s="235"/>
      <c r="D195" s="200"/>
      <c r="E195" s="200"/>
      <c r="F195" s="200"/>
      <c r="G195" s="200"/>
      <c r="H195" s="200"/>
      <c r="I195" s="200"/>
      <c r="J195" s="200"/>
      <c r="K195" s="221"/>
    </row>
    <row r="196" spans="2:11" customFormat="1" ht="18.75" customHeight="1">
      <c r="B196" s="202"/>
      <c r="C196" s="212"/>
      <c r="D196" s="212"/>
      <c r="E196" s="212"/>
      <c r="F196" s="222"/>
      <c r="G196" s="212"/>
      <c r="H196" s="212"/>
      <c r="I196" s="212"/>
      <c r="J196" s="212"/>
      <c r="K196" s="202"/>
    </row>
    <row r="197" spans="2:11" customFormat="1" ht="18.75" customHeight="1">
      <c r="B197" s="202"/>
      <c r="C197" s="212"/>
      <c r="D197" s="212"/>
      <c r="E197" s="212"/>
      <c r="F197" s="222"/>
      <c r="G197" s="212"/>
      <c r="H197" s="212"/>
      <c r="I197" s="212"/>
      <c r="J197" s="212"/>
      <c r="K197" s="202"/>
    </row>
    <row r="198" spans="2:11" customFormat="1" ht="18.75" customHeight="1">
      <c r="B198" s="177"/>
      <c r="C198" s="177"/>
      <c r="D198" s="177"/>
      <c r="E198" s="177"/>
      <c r="F198" s="177"/>
      <c r="G198" s="177"/>
      <c r="H198" s="177"/>
      <c r="I198" s="177"/>
      <c r="J198" s="177"/>
      <c r="K198" s="177"/>
    </row>
    <row r="199" spans="2:11" customFormat="1" ht="13.5">
      <c r="B199" s="159"/>
      <c r="C199" s="160"/>
      <c r="D199" s="160"/>
      <c r="E199" s="160"/>
      <c r="F199" s="160"/>
      <c r="G199" s="160"/>
      <c r="H199" s="160"/>
      <c r="I199" s="160"/>
      <c r="J199" s="160"/>
      <c r="K199" s="161"/>
    </row>
    <row r="200" spans="2:11" customFormat="1" ht="21">
      <c r="B200" s="162"/>
      <c r="C200" s="281" t="s">
        <v>4971</v>
      </c>
      <c r="D200" s="281"/>
      <c r="E200" s="281"/>
      <c r="F200" s="281"/>
      <c r="G200" s="281"/>
      <c r="H200" s="281"/>
      <c r="I200" s="281"/>
      <c r="J200" s="281"/>
      <c r="K200" s="163"/>
    </row>
    <row r="201" spans="2:11" customFormat="1" ht="25.5" customHeight="1">
      <c r="B201" s="162"/>
      <c r="C201" s="236" t="s">
        <v>4972</v>
      </c>
      <c r="D201" s="236"/>
      <c r="E201" s="236"/>
      <c r="F201" s="236" t="s">
        <v>4973</v>
      </c>
      <c r="G201" s="237"/>
      <c r="H201" s="282" t="s">
        <v>4974</v>
      </c>
      <c r="I201" s="282"/>
      <c r="J201" s="282"/>
      <c r="K201" s="163"/>
    </row>
    <row r="202" spans="2:11" customFormat="1" ht="5.25" customHeight="1">
      <c r="B202" s="193"/>
      <c r="C202" s="188"/>
      <c r="D202" s="188"/>
      <c r="E202" s="188"/>
      <c r="F202" s="188"/>
      <c r="G202" s="212"/>
      <c r="H202" s="188"/>
      <c r="I202" s="188"/>
      <c r="J202" s="188"/>
      <c r="K202" s="214"/>
    </row>
    <row r="203" spans="2:11" customFormat="1" ht="15" customHeight="1">
      <c r="B203" s="193"/>
      <c r="C203" s="170" t="s">
        <v>4964</v>
      </c>
      <c r="D203" s="170"/>
      <c r="E203" s="170"/>
      <c r="F203" s="191" t="s">
        <v>36</v>
      </c>
      <c r="G203" s="170"/>
      <c r="H203" s="280" t="s">
        <v>4975</v>
      </c>
      <c r="I203" s="280"/>
      <c r="J203" s="280"/>
      <c r="K203" s="214"/>
    </row>
    <row r="204" spans="2:11" customFormat="1" ht="15" customHeight="1">
      <c r="B204" s="193"/>
      <c r="C204" s="170"/>
      <c r="D204" s="170"/>
      <c r="E204" s="170"/>
      <c r="F204" s="191" t="s">
        <v>37</v>
      </c>
      <c r="G204" s="170"/>
      <c r="H204" s="280" t="s">
        <v>4976</v>
      </c>
      <c r="I204" s="280"/>
      <c r="J204" s="280"/>
      <c r="K204" s="214"/>
    </row>
    <row r="205" spans="2:11" customFormat="1" ht="15" customHeight="1">
      <c r="B205" s="193"/>
      <c r="C205" s="170"/>
      <c r="D205" s="170"/>
      <c r="E205" s="170"/>
      <c r="F205" s="191" t="s">
        <v>40</v>
      </c>
      <c r="G205" s="170"/>
      <c r="H205" s="280" t="s">
        <v>4977</v>
      </c>
      <c r="I205" s="280"/>
      <c r="J205" s="280"/>
      <c r="K205" s="214"/>
    </row>
    <row r="206" spans="2:11" customFormat="1" ht="15" customHeight="1">
      <c r="B206" s="193"/>
      <c r="C206" s="170"/>
      <c r="D206" s="170"/>
      <c r="E206" s="170"/>
      <c r="F206" s="191" t="s">
        <v>38</v>
      </c>
      <c r="G206" s="170"/>
      <c r="H206" s="280" t="s">
        <v>4978</v>
      </c>
      <c r="I206" s="280"/>
      <c r="J206" s="280"/>
      <c r="K206" s="214"/>
    </row>
    <row r="207" spans="2:11" customFormat="1" ht="15" customHeight="1">
      <c r="B207" s="193"/>
      <c r="C207" s="170"/>
      <c r="D207" s="170"/>
      <c r="E207" s="170"/>
      <c r="F207" s="191" t="s">
        <v>39</v>
      </c>
      <c r="G207" s="170"/>
      <c r="H207" s="280" t="s">
        <v>4979</v>
      </c>
      <c r="I207" s="280"/>
      <c r="J207" s="280"/>
      <c r="K207" s="214"/>
    </row>
    <row r="208" spans="2:11" customFormat="1" ht="15" customHeight="1">
      <c r="B208" s="193"/>
      <c r="C208" s="170"/>
      <c r="D208" s="170"/>
      <c r="E208" s="170"/>
      <c r="F208" s="191"/>
      <c r="G208" s="170"/>
      <c r="H208" s="170"/>
      <c r="I208" s="170"/>
      <c r="J208" s="170"/>
      <c r="K208" s="214"/>
    </row>
    <row r="209" spans="2:11" customFormat="1" ht="15" customHeight="1">
      <c r="B209" s="193"/>
      <c r="C209" s="170" t="s">
        <v>4918</v>
      </c>
      <c r="D209" s="170"/>
      <c r="E209" s="170"/>
      <c r="F209" s="191" t="s">
        <v>71</v>
      </c>
      <c r="G209" s="170"/>
      <c r="H209" s="280" t="s">
        <v>4980</v>
      </c>
      <c r="I209" s="280"/>
      <c r="J209" s="280"/>
      <c r="K209" s="214"/>
    </row>
    <row r="210" spans="2:11" customFormat="1" ht="15" customHeight="1">
      <c r="B210" s="193"/>
      <c r="C210" s="170"/>
      <c r="D210" s="170"/>
      <c r="E210" s="170"/>
      <c r="F210" s="191" t="s">
        <v>4815</v>
      </c>
      <c r="G210" s="170"/>
      <c r="H210" s="280" t="s">
        <v>4816</v>
      </c>
      <c r="I210" s="280"/>
      <c r="J210" s="280"/>
      <c r="K210" s="214"/>
    </row>
    <row r="211" spans="2:11" customFormat="1" ht="15" customHeight="1">
      <c r="B211" s="193"/>
      <c r="C211" s="170"/>
      <c r="D211" s="170"/>
      <c r="E211" s="170"/>
      <c r="F211" s="191" t="s">
        <v>4813</v>
      </c>
      <c r="G211" s="170"/>
      <c r="H211" s="280" t="s">
        <v>4981</v>
      </c>
      <c r="I211" s="280"/>
      <c r="J211" s="280"/>
      <c r="K211" s="214"/>
    </row>
    <row r="212" spans="2:11" customFormat="1" ht="15" customHeight="1">
      <c r="B212" s="238"/>
      <c r="C212" s="170"/>
      <c r="D212" s="170"/>
      <c r="E212" s="170"/>
      <c r="F212" s="191" t="s">
        <v>4817</v>
      </c>
      <c r="G212" s="227"/>
      <c r="H212" s="279" t="s">
        <v>4818</v>
      </c>
      <c r="I212" s="279"/>
      <c r="J212" s="279"/>
      <c r="K212" s="239"/>
    </row>
    <row r="213" spans="2:11" customFormat="1" ht="15" customHeight="1">
      <c r="B213" s="238"/>
      <c r="C213" s="170"/>
      <c r="D213" s="170"/>
      <c r="E213" s="170"/>
      <c r="F213" s="191" t="s">
        <v>4592</v>
      </c>
      <c r="G213" s="227"/>
      <c r="H213" s="279" t="s">
        <v>4982</v>
      </c>
      <c r="I213" s="279"/>
      <c r="J213" s="279"/>
      <c r="K213" s="239"/>
    </row>
    <row r="214" spans="2:11" customFormat="1" ht="15" customHeight="1">
      <c r="B214" s="238"/>
      <c r="C214" s="170"/>
      <c r="D214" s="170"/>
      <c r="E214" s="170"/>
      <c r="F214" s="191"/>
      <c r="G214" s="227"/>
      <c r="H214" s="218"/>
      <c r="I214" s="218"/>
      <c r="J214" s="218"/>
      <c r="K214" s="239"/>
    </row>
    <row r="215" spans="2:11" customFormat="1" ht="15" customHeight="1">
      <c r="B215" s="238"/>
      <c r="C215" s="170" t="s">
        <v>4942</v>
      </c>
      <c r="D215" s="170"/>
      <c r="E215" s="170"/>
      <c r="F215" s="191">
        <v>1</v>
      </c>
      <c r="G215" s="227"/>
      <c r="H215" s="279" t="s">
        <v>4983</v>
      </c>
      <c r="I215" s="279"/>
      <c r="J215" s="279"/>
      <c r="K215" s="239"/>
    </row>
    <row r="216" spans="2:11" customFormat="1" ht="15" customHeight="1">
      <c r="B216" s="238"/>
      <c r="C216" s="170"/>
      <c r="D216" s="170"/>
      <c r="E216" s="170"/>
      <c r="F216" s="191">
        <v>2</v>
      </c>
      <c r="G216" s="227"/>
      <c r="H216" s="279" t="s">
        <v>4984</v>
      </c>
      <c r="I216" s="279"/>
      <c r="J216" s="279"/>
      <c r="K216" s="239"/>
    </row>
    <row r="217" spans="2:11" customFormat="1" ht="15" customHeight="1">
      <c r="B217" s="238"/>
      <c r="C217" s="170"/>
      <c r="D217" s="170"/>
      <c r="E217" s="170"/>
      <c r="F217" s="191">
        <v>3</v>
      </c>
      <c r="G217" s="227"/>
      <c r="H217" s="279" t="s">
        <v>4985</v>
      </c>
      <c r="I217" s="279"/>
      <c r="J217" s="279"/>
      <c r="K217" s="239"/>
    </row>
    <row r="218" spans="2:11" customFormat="1" ht="15" customHeight="1">
      <c r="B218" s="238"/>
      <c r="C218" s="170"/>
      <c r="D218" s="170"/>
      <c r="E218" s="170"/>
      <c r="F218" s="191">
        <v>4</v>
      </c>
      <c r="G218" s="227"/>
      <c r="H218" s="279" t="s">
        <v>4986</v>
      </c>
      <c r="I218" s="279"/>
      <c r="J218" s="279"/>
      <c r="K218" s="239"/>
    </row>
    <row r="219" spans="2:11" customFormat="1" ht="12.75" customHeight="1">
      <c r="B219" s="240"/>
      <c r="C219" s="241"/>
      <c r="D219" s="241"/>
      <c r="E219" s="241"/>
      <c r="F219" s="241"/>
      <c r="G219" s="241"/>
      <c r="H219" s="241"/>
      <c r="I219" s="241"/>
      <c r="J219" s="241"/>
      <c r="K219" s="242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Práce a dodávky -...</vt:lpstr>
      <vt:lpstr>SO 02 - Práce a dodávky -...</vt:lpstr>
      <vt:lpstr>VRN - Vedlejší rozpočtové...</vt:lpstr>
      <vt:lpstr>Pokyny pro vyplnění</vt:lpstr>
      <vt:lpstr>'Rekapitulace stavby'!Názvy_tisku</vt:lpstr>
      <vt:lpstr>'SO 01 - Práce a dodávky -...'!Názvy_tisku</vt:lpstr>
      <vt:lpstr>'SO 02 - Práce a dodávky -...'!Názvy_tisku</vt:lpstr>
      <vt:lpstr>'VRN - Vedlejší rozpočtové...'!Názvy_tisku</vt:lpstr>
      <vt:lpstr>'Pokyny pro vyplnění'!Oblast_tisku</vt:lpstr>
      <vt:lpstr>'Rekapitulace stavby'!Oblast_tisku</vt:lpstr>
      <vt:lpstr>'SO 01 - Práce a dodávky -...'!Oblast_tisku</vt:lpstr>
      <vt:lpstr>'SO 02 - Práce a dodávky -...'!Oblast_tisku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Dobiáš Lumír, Ing.</cp:lastModifiedBy>
  <dcterms:created xsi:type="dcterms:W3CDTF">2024-03-26T11:54:22Z</dcterms:created>
  <dcterms:modified xsi:type="dcterms:W3CDTF">2024-03-27T13:31:55Z</dcterms:modified>
</cp:coreProperties>
</file>